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201" activeTab="0"/>
  </bookViews>
  <sheets>
    <sheet name="Classement JO 2004" sheetId="1" r:id="rId1"/>
  </sheets>
  <definedNames>
    <definedName name="_xlnm.Print_Area" localSheetId="0">'Classement JO 2004'!$A$1:$X$82</definedName>
  </definedNames>
  <calcPr fullCalcOnLoad="1"/>
</workbook>
</file>

<file path=xl/sharedStrings.xml><?xml version="1.0" encoding="utf-8"?>
<sst xmlns="http://schemas.openxmlformats.org/spreadsheetml/2006/main" count="128" uniqueCount="107">
  <si>
    <t>Etats-Unis</t>
  </si>
  <si>
    <t>Chine</t>
  </si>
  <si>
    <t>Russie</t>
  </si>
  <si>
    <t>Australie</t>
  </si>
  <si>
    <t>Japon</t>
  </si>
  <si>
    <t>Allemagne</t>
  </si>
  <si>
    <t>France</t>
  </si>
  <si>
    <t>Italie</t>
  </si>
  <si>
    <t>Corée du Sud</t>
  </si>
  <si>
    <t>Grande-Bretagne</t>
  </si>
  <si>
    <t>Cuba</t>
  </si>
  <si>
    <t>Ukraine</t>
  </si>
  <si>
    <t>Hongrie</t>
  </si>
  <si>
    <t>Roumanie</t>
  </si>
  <si>
    <t>Grèce</t>
  </si>
  <si>
    <t>Norvège</t>
  </si>
  <si>
    <t>Pays-Bas</t>
  </si>
  <si>
    <t>Brésil</t>
  </si>
  <si>
    <t>Suède</t>
  </si>
  <si>
    <t>Espagne</t>
  </si>
  <si>
    <t>Canada</t>
  </si>
  <si>
    <t>Turquie</t>
  </si>
  <si>
    <t>Pologne</t>
  </si>
  <si>
    <t>Nouvelle-Zélande</t>
  </si>
  <si>
    <t>Thaïlande</t>
  </si>
  <si>
    <t>Belarus</t>
  </si>
  <si>
    <t>Autriche</t>
  </si>
  <si>
    <t>Ethiopie</t>
  </si>
  <si>
    <t>Iran</t>
  </si>
  <si>
    <t>Slovaquie</t>
  </si>
  <si>
    <t>Taïwan</t>
  </si>
  <si>
    <t>Géorgie</t>
  </si>
  <si>
    <t>Bulgarie</t>
  </si>
  <si>
    <t>Jamaïque</t>
  </si>
  <si>
    <t>Ouzbékistan</t>
  </si>
  <si>
    <t>Maroc</t>
  </si>
  <si>
    <t>Danemark</t>
  </si>
  <si>
    <t>Argentine</t>
  </si>
  <si>
    <t>Chili</t>
  </si>
  <si>
    <t>Kazakhstan</t>
  </si>
  <si>
    <t>Kenya</t>
  </si>
  <si>
    <t>République tchèque</t>
  </si>
  <si>
    <t>Afrique du Sud</t>
  </si>
  <si>
    <t>Croatie</t>
  </si>
  <si>
    <t>Lituanie</t>
  </si>
  <si>
    <t>Egypte</t>
  </si>
  <si>
    <t>Suisse</t>
  </si>
  <si>
    <t>Indonésie</t>
  </si>
  <si>
    <t>Zimbabwe</t>
  </si>
  <si>
    <t>Azerbaïdjan</t>
  </si>
  <si>
    <t>Belgique</t>
  </si>
  <si>
    <t>Bahamas</t>
  </si>
  <si>
    <t>Israël</t>
  </si>
  <si>
    <t>Cameroun</t>
  </si>
  <si>
    <t>République Dominicaine</t>
  </si>
  <si>
    <t>Eire</t>
  </si>
  <si>
    <t>Emirats</t>
  </si>
  <si>
    <t>Corée du Nord</t>
  </si>
  <si>
    <t>Lettonie</t>
  </si>
  <si>
    <t>Mexique</t>
  </si>
  <si>
    <t>Portugal</t>
  </si>
  <si>
    <t>Finlande</t>
  </si>
  <si>
    <t>Serbie-Monténégro</t>
  </si>
  <si>
    <t>Slovénie</t>
  </si>
  <si>
    <t>Estonie</t>
  </si>
  <si>
    <t>Hong Kong</t>
  </si>
  <si>
    <t>Inde</t>
  </si>
  <si>
    <t>Paraguay</t>
  </si>
  <si>
    <t>Nigeria</t>
  </si>
  <si>
    <t>Vénézuela</t>
  </si>
  <si>
    <t>Colombie</t>
  </si>
  <si>
    <t>Erythrée</t>
  </si>
  <si>
    <t>Mongolie</t>
  </si>
  <si>
    <t>Syrie</t>
  </si>
  <si>
    <t>Trinidad-et-Tobago</t>
  </si>
  <si>
    <t>OR</t>
  </si>
  <si>
    <t>ARGENT</t>
  </si>
  <si>
    <t>BRONZE</t>
  </si>
  <si>
    <t>TOTAL</t>
  </si>
  <si>
    <t>PAYS</t>
  </si>
  <si>
    <t>POPULATION (en millions)</t>
  </si>
  <si>
    <t>Données démographiques : http://www.ined.fr/population-en-chiffres/monde/index.html</t>
  </si>
  <si>
    <t>Médailles aux JO : http://jeux-olympiques-2004.france2.fr/fluxafp/index-fr.php?affiche=medailles</t>
  </si>
  <si>
    <t>RANG OFFICIEL</t>
  </si>
  <si>
    <t>NC</t>
  </si>
  <si>
    <t>Union Européenne - 25</t>
  </si>
  <si>
    <t>Union Européenne - 12 (Euro Zone)</t>
  </si>
  <si>
    <t>ue12</t>
  </si>
  <si>
    <t>ue25</t>
  </si>
  <si>
    <t>U.E.</t>
  </si>
  <si>
    <t>(en plus pour population : Luxembourg, non médaillé)</t>
  </si>
  <si>
    <t>(en plus pour population : Chypre, Luxembourg et Malte, non médaillés)</t>
  </si>
  <si>
    <t>RANG en fonction du total de médailles</t>
  </si>
  <si>
    <t>RANG en fonction du total / Million Hab.</t>
  </si>
  <si>
    <t>Argent / Million Hab.</t>
  </si>
  <si>
    <t>Bronze / Million Hab.</t>
  </si>
  <si>
    <t>Or / Million Hab.</t>
  </si>
  <si>
    <t>RANG Or-Argent-Bronze / Million Hab.</t>
  </si>
  <si>
    <t>Nb total de médailles / Million Hab.</t>
  </si>
  <si>
    <t>Légende de couleur :</t>
  </si>
  <si>
    <t>Dernier</t>
  </si>
  <si>
    <t>Premier</t>
  </si>
  <si>
    <t>RANG OFFICIEL + U.E.</t>
  </si>
  <si>
    <t>Points (Or : 4 ; A : 2 ; B : 1)</t>
  </si>
  <si>
    <t>RANG en fonction des points</t>
  </si>
  <si>
    <t>Points / hab. (Or : 4 ; A : 2 ; B : 1)</t>
  </si>
  <si>
    <t>RANG en fonction des points / hab.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</si>
</sst>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0" xfId="45" applyFont="1" applyFill="1" applyAlignment="1" applyProtection="1">
      <alignment horizontal="left" vertical="top" wrapText="1"/>
      <protection/>
    </xf>
    <xf numFmtId="166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/>
    </xf>
    <xf numFmtId="166" fontId="2" fillId="33" borderId="0" xfId="0" applyNumberFormat="1" applyFont="1" applyFill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35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wrapText="1"/>
    </xf>
    <xf numFmtId="166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39</xdr:row>
      <xdr:rowOff>0</xdr:rowOff>
    </xdr:from>
    <xdr:ext cx="142875" cy="142875"/>
    <xdr:sp>
      <xdr:nvSpPr>
        <xdr:cNvPr id="1" name="AutoShape 76" descr="http://www.europa.eu.int/abc/images/arrow_right.gif"/>
        <xdr:cNvSpPr>
          <a:spLocks noChangeAspect="1"/>
        </xdr:cNvSpPr>
      </xdr:nvSpPr>
      <xdr:spPr>
        <a:xfrm>
          <a:off x="19916775" y="66389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40</xdr:row>
      <xdr:rowOff>0</xdr:rowOff>
    </xdr:from>
    <xdr:ext cx="142875" cy="142875"/>
    <xdr:sp>
      <xdr:nvSpPr>
        <xdr:cNvPr id="2" name="AutoShape 77" descr="http://www.europa.eu.int/abc/images/arrow_right.gif"/>
        <xdr:cNvSpPr>
          <a:spLocks noChangeAspect="1"/>
        </xdr:cNvSpPr>
      </xdr:nvSpPr>
      <xdr:spPr>
        <a:xfrm>
          <a:off x="19916775" y="68008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41</xdr:row>
      <xdr:rowOff>0</xdr:rowOff>
    </xdr:from>
    <xdr:ext cx="142875" cy="142875"/>
    <xdr:sp>
      <xdr:nvSpPr>
        <xdr:cNvPr id="3" name="AutoShape 78" descr="http://www.europa.eu.int/abc/images/arrow_right.gif"/>
        <xdr:cNvSpPr>
          <a:spLocks noChangeAspect="1"/>
        </xdr:cNvSpPr>
      </xdr:nvSpPr>
      <xdr:spPr>
        <a:xfrm>
          <a:off x="19916775" y="69627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42</xdr:row>
      <xdr:rowOff>0</xdr:rowOff>
    </xdr:from>
    <xdr:ext cx="142875" cy="142875"/>
    <xdr:sp>
      <xdr:nvSpPr>
        <xdr:cNvPr id="4" name="AutoShape 79" descr="http://www.europa.eu.int/abc/images/arrow_right.gif"/>
        <xdr:cNvSpPr>
          <a:spLocks noChangeAspect="1"/>
        </xdr:cNvSpPr>
      </xdr:nvSpPr>
      <xdr:spPr>
        <a:xfrm>
          <a:off x="19916775" y="71247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43</xdr:row>
      <xdr:rowOff>0</xdr:rowOff>
    </xdr:from>
    <xdr:ext cx="142875" cy="142875"/>
    <xdr:sp>
      <xdr:nvSpPr>
        <xdr:cNvPr id="5" name="AutoShape 80" descr="http://www.europa.eu.int/abc/images/arrow_right.gif"/>
        <xdr:cNvSpPr>
          <a:spLocks noChangeAspect="1"/>
        </xdr:cNvSpPr>
      </xdr:nvSpPr>
      <xdr:spPr>
        <a:xfrm>
          <a:off x="19916775" y="72866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44</xdr:row>
      <xdr:rowOff>0</xdr:rowOff>
    </xdr:from>
    <xdr:ext cx="142875" cy="142875"/>
    <xdr:sp>
      <xdr:nvSpPr>
        <xdr:cNvPr id="6" name="AutoShape 81" descr="http://www.europa.eu.int/abc/images/arrow_right.gif"/>
        <xdr:cNvSpPr>
          <a:spLocks noChangeAspect="1"/>
        </xdr:cNvSpPr>
      </xdr:nvSpPr>
      <xdr:spPr>
        <a:xfrm>
          <a:off x="19916775" y="74485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45</xdr:row>
      <xdr:rowOff>0</xdr:rowOff>
    </xdr:from>
    <xdr:ext cx="142875" cy="142875"/>
    <xdr:sp>
      <xdr:nvSpPr>
        <xdr:cNvPr id="7" name="AutoShape 82" descr="http://www.europa.eu.int/abc/images/arrow_right.gif"/>
        <xdr:cNvSpPr>
          <a:spLocks noChangeAspect="1"/>
        </xdr:cNvSpPr>
      </xdr:nvSpPr>
      <xdr:spPr>
        <a:xfrm>
          <a:off x="19916775" y="76104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46</xdr:row>
      <xdr:rowOff>0</xdr:rowOff>
    </xdr:from>
    <xdr:ext cx="142875" cy="142875"/>
    <xdr:sp>
      <xdr:nvSpPr>
        <xdr:cNvPr id="8" name="AutoShape 83" descr="http://www.europa.eu.int/abc/images/arrow_right.gif"/>
        <xdr:cNvSpPr>
          <a:spLocks noChangeAspect="1"/>
        </xdr:cNvSpPr>
      </xdr:nvSpPr>
      <xdr:spPr>
        <a:xfrm>
          <a:off x="19916775" y="77724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142875" cy="142875"/>
    <xdr:sp>
      <xdr:nvSpPr>
        <xdr:cNvPr id="9" name="AutoShape 84" descr="http://www.europa.eu.int/abc/images/arrow_right.gif"/>
        <xdr:cNvSpPr>
          <a:spLocks noChangeAspect="1"/>
        </xdr:cNvSpPr>
      </xdr:nvSpPr>
      <xdr:spPr>
        <a:xfrm>
          <a:off x="19916775" y="79343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48</xdr:row>
      <xdr:rowOff>0</xdr:rowOff>
    </xdr:from>
    <xdr:ext cx="142875" cy="142875"/>
    <xdr:sp>
      <xdr:nvSpPr>
        <xdr:cNvPr id="10" name="AutoShape 85" descr="http://www.europa.eu.int/abc/images/arrow_right.gif"/>
        <xdr:cNvSpPr>
          <a:spLocks noChangeAspect="1"/>
        </xdr:cNvSpPr>
      </xdr:nvSpPr>
      <xdr:spPr>
        <a:xfrm>
          <a:off x="19916775" y="80962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49</xdr:row>
      <xdr:rowOff>0</xdr:rowOff>
    </xdr:from>
    <xdr:ext cx="142875" cy="142875"/>
    <xdr:sp>
      <xdr:nvSpPr>
        <xdr:cNvPr id="11" name="AutoShape 86" descr="http://www.europa.eu.int/abc/images/arrow_right.gif"/>
        <xdr:cNvSpPr>
          <a:spLocks noChangeAspect="1"/>
        </xdr:cNvSpPr>
      </xdr:nvSpPr>
      <xdr:spPr>
        <a:xfrm>
          <a:off x="19916775" y="82581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50</xdr:row>
      <xdr:rowOff>0</xdr:rowOff>
    </xdr:from>
    <xdr:ext cx="142875" cy="142875"/>
    <xdr:sp>
      <xdr:nvSpPr>
        <xdr:cNvPr id="12" name="AutoShape 87" descr="http://www.europa.eu.int/abc/images/arrow_right.gif"/>
        <xdr:cNvSpPr>
          <a:spLocks noChangeAspect="1"/>
        </xdr:cNvSpPr>
      </xdr:nvSpPr>
      <xdr:spPr>
        <a:xfrm>
          <a:off x="19916775" y="84201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0</xdr:rowOff>
    </xdr:from>
    <xdr:ext cx="142875" cy="142875"/>
    <xdr:sp>
      <xdr:nvSpPr>
        <xdr:cNvPr id="13" name="AutoShape 88" descr="http://www.europa.eu.int/abc/images/arrow_right.gif"/>
        <xdr:cNvSpPr>
          <a:spLocks noChangeAspect="1"/>
        </xdr:cNvSpPr>
      </xdr:nvSpPr>
      <xdr:spPr>
        <a:xfrm>
          <a:off x="19916775" y="85820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52</xdr:row>
      <xdr:rowOff>0</xdr:rowOff>
    </xdr:from>
    <xdr:ext cx="142875" cy="142875"/>
    <xdr:sp>
      <xdr:nvSpPr>
        <xdr:cNvPr id="14" name="AutoShape 89" descr="http://www.europa.eu.int/abc/images/arrow_right.gif"/>
        <xdr:cNvSpPr>
          <a:spLocks noChangeAspect="1"/>
        </xdr:cNvSpPr>
      </xdr:nvSpPr>
      <xdr:spPr>
        <a:xfrm>
          <a:off x="19916775" y="87439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42875" cy="142875"/>
    <xdr:sp>
      <xdr:nvSpPr>
        <xdr:cNvPr id="15" name="AutoShape 90" descr="http://www.europa.eu.int/abc/images/arrow_right.gif"/>
        <xdr:cNvSpPr>
          <a:spLocks noChangeAspect="1"/>
        </xdr:cNvSpPr>
      </xdr:nvSpPr>
      <xdr:spPr>
        <a:xfrm>
          <a:off x="19916775" y="89058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54</xdr:row>
      <xdr:rowOff>0</xdr:rowOff>
    </xdr:from>
    <xdr:ext cx="142875" cy="142875"/>
    <xdr:sp>
      <xdr:nvSpPr>
        <xdr:cNvPr id="16" name="AutoShape 91" descr="http://www.europa.eu.int/abc/images/arrow_right.gif"/>
        <xdr:cNvSpPr>
          <a:spLocks noChangeAspect="1"/>
        </xdr:cNvSpPr>
      </xdr:nvSpPr>
      <xdr:spPr>
        <a:xfrm>
          <a:off x="19916775" y="90678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55</xdr:row>
      <xdr:rowOff>0</xdr:rowOff>
    </xdr:from>
    <xdr:ext cx="142875" cy="142875"/>
    <xdr:sp>
      <xdr:nvSpPr>
        <xdr:cNvPr id="17" name="AutoShape 92" descr="http://www.europa.eu.int/abc/images/arrow_right.gif"/>
        <xdr:cNvSpPr>
          <a:spLocks noChangeAspect="1"/>
        </xdr:cNvSpPr>
      </xdr:nvSpPr>
      <xdr:spPr>
        <a:xfrm>
          <a:off x="19916775" y="92297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56</xdr:row>
      <xdr:rowOff>0</xdr:rowOff>
    </xdr:from>
    <xdr:ext cx="142875" cy="142875"/>
    <xdr:sp>
      <xdr:nvSpPr>
        <xdr:cNvPr id="18" name="AutoShape 93" descr="http://www.europa.eu.int/abc/images/arrow_right.gif"/>
        <xdr:cNvSpPr>
          <a:spLocks noChangeAspect="1"/>
        </xdr:cNvSpPr>
      </xdr:nvSpPr>
      <xdr:spPr>
        <a:xfrm>
          <a:off x="19916775" y="9391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57</xdr:row>
      <xdr:rowOff>0</xdr:rowOff>
    </xdr:from>
    <xdr:ext cx="142875" cy="142875"/>
    <xdr:sp>
      <xdr:nvSpPr>
        <xdr:cNvPr id="19" name="AutoShape 94" descr="http://www.europa.eu.int/abc/images/arrow_right.gif"/>
        <xdr:cNvSpPr>
          <a:spLocks noChangeAspect="1"/>
        </xdr:cNvSpPr>
      </xdr:nvSpPr>
      <xdr:spPr>
        <a:xfrm>
          <a:off x="19916775" y="95535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42875" cy="142875"/>
    <xdr:sp>
      <xdr:nvSpPr>
        <xdr:cNvPr id="20" name="AutoShape 95" descr="http://www.europa.eu.int/abc/images/arrow_right.gif"/>
        <xdr:cNvSpPr>
          <a:spLocks noChangeAspect="1"/>
        </xdr:cNvSpPr>
      </xdr:nvSpPr>
      <xdr:spPr>
        <a:xfrm>
          <a:off x="19916775" y="97155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42875" cy="142875"/>
    <xdr:sp>
      <xdr:nvSpPr>
        <xdr:cNvPr id="21" name="AutoShape 96" descr="http://www.europa.eu.int/abc/images/arrow_right.gif"/>
        <xdr:cNvSpPr>
          <a:spLocks noChangeAspect="1"/>
        </xdr:cNvSpPr>
      </xdr:nvSpPr>
      <xdr:spPr>
        <a:xfrm>
          <a:off x="19916775" y="98774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60</xdr:row>
      <xdr:rowOff>0</xdr:rowOff>
    </xdr:from>
    <xdr:ext cx="142875" cy="142875"/>
    <xdr:sp>
      <xdr:nvSpPr>
        <xdr:cNvPr id="22" name="AutoShape 97" descr="http://www.europa.eu.int/abc/images/arrow_right.gif"/>
        <xdr:cNvSpPr>
          <a:spLocks noChangeAspect="1"/>
        </xdr:cNvSpPr>
      </xdr:nvSpPr>
      <xdr:spPr>
        <a:xfrm>
          <a:off x="19916775" y="100393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61</xdr:row>
      <xdr:rowOff>0</xdr:rowOff>
    </xdr:from>
    <xdr:ext cx="142875" cy="142875"/>
    <xdr:sp>
      <xdr:nvSpPr>
        <xdr:cNvPr id="23" name="AutoShape 98" descr="http://www.europa.eu.int/abc/images/arrow_right.gif"/>
        <xdr:cNvSpPr>
          <a:spLocks noChangeAspect="1"/>
        </xdr:cNvSpPr>
      </xdr:nvSpPr>
      <xdr:spPr>
        <a:xfrm>
          <a:off x="19916775" y="102012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62</xdr:row>
      <xdr:rowOff>0</xdr:rowOff>
    </xdr:from>
    <xdr:ext cx="142875" cy="142875"/>
    <xdr:sp>
      <xdr:nvSpPr>
        <xdr:cNvPr id="24" name="AutoShape 99" descr="http://www.europa.eu.int/abc/images/arrow_right.gif"/>
        <xdr:cNvSpPr>
          <a:spLocks noChangeAspect="1"/>
        </xdr:cNvSpPr>
      </xdr:nvSpPr>
      <xdr:spPr>
        <a:xfrm>
          <a:off x="19916775" y="103632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63</xdr:row>
      <xdr:rowOff>0</xdr:rowOff>
    </xdr:from>
    <xdr:ext cx="142875" cy="142875"/>
    <xdr:sp>
      <xdr:nvSpPr>
        <xdr:cNvPr id="25" name="AutoShape 100" descr="http://www.europa.eu.int/abc/images/arrow_right.gif"/>
        <xdr:cNvSpPr>
          <a:spLocks noChangeAspect="1"/>
        </xdr:cNvSpPr>
      </xdr:nvSpPr>
      <xdr:spPr>
        <a:xfrm>
          <a:off x="19916775" y="10525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9.7109375" style="2" customWidth="1"/>
    <col min="3" max="3" width="33.00390625" style="0" bestFit="1" customWidth="1"/>
    <col min="4" max="7" width="8.7109375" style="0" customWidth="1"/>
    <col min="8" max="8" width="13.7109375" style="0" customWidth="1"/>
    <col min="9" max="9" width="1.7109375" style="0" customWidth="1"/>
    <col min="10" max="10" width="20.7109375" style="14" customWidth="1"/>
    <col min="11" max="11" width="1.7109375" style="0" customWidth="1"/>
    <col min="12" max="12" width="13.7109375" style="0" customWidth="1"/>
    <col min="13" max="13" width="17.7109375" style="0" customWidth="1"/>
    <col min="14" max="14" width="1.7109375" style="0" customWidth="1"/>
    <col min="15" max="17" width="11.7109375" style="12" customWidth="1"/>
    <col min="18" max="18" width="20.7109375" style="14" customWidth="1"/>
    <col min="19" max="19" width="1.7109375" style="14" customWidth="1"/>
    <col min="20" max="20" width="15.7109375" style="0" customWidth="1"/>
    <col min="21" max="21" width="17.7109375" style="0" customWidth="1"/>
    <col min="22" max="22" width="1.7109375" style="0" customWidth="1"/>
    <col min="23" max="23" width="21.7109375" style="0" customWidth="1"/>
    <col min="24" max="24" width="20.7109375" style="15" customWidth="1"/>
    <col min="25" max="25" width="5.28125" style="2" bestFit="1" customWidth="1"/>
    <col min="26" max="26" width="19.00390625" style="0" customWidth="1"/>
  </cols>
  <sheetData>
    <row r="1" spans="1:25" s="4" customFormat="1" ht="38.25">
      <c r="A1" s="16" t="s">
        <v>83</v>
      </c>
      <c r="B1" s="16" t="s">
        <v>102</v>
      </c>
      <c r="C1" s="4" t="s">
        <v>79</v>
      </c>
      <c r="D1" s="4" t="s">
        <v>75</v>
      </c>
      <c r="E1" s="4" t="s">
        <v>76</v>
      </c>
      <c r="F1" s="4" t="s">
        <v>77</v>
      </c>
      <c r="G1" s="4" t="s">
        <v>78</v>
      </c>
      <c r="H1" s="4" t="s">
        <v>80</v>
      </c>
      <c r="J1" s="16" t="s">
        <v>92</v>
      </c>
      <c r="L1" s="4" t="s">
        <v>103</v>
      </c>
      <c r="M1" s="16" t="s">
        <v>104</v>
      </c>
      <c r="N1" s="16"/>
      <c r="O1" s="10" t="s">
        <v>96</v>
      </c>
      <c r="P1" s="10" t="s">
        <v>94</v>
      </c>
      <c r="Q1" s="10" t="s">
        <v>95</v>
      </c>
      <c r="R1" s="16" t="s">
        <v>97</v>
      </c>
      <c r="S1" s="16"/>
      <c r="T1" s="4" t="s">
        <v>105</v>
      </c>
      <c r="U1" s="16" t="s">
        <v>106</v>
      </c>
      <c r="W1" s="4" t="s">
        <v>98</v>
      </c>
      <c r="X1" s="16" t="s">
        <v>93</v>
      </c>
      <c r="Y1" s="4" t="s">
        <v>89</v>
      </c>
    </row>
    <row r="2" spans="1:24" ht="12.75">
      <c r="A2" s="17">
        <v>1</v>
      </c>
      <c r="B2" s="27">
        <f>A2+2</f>
        <v>3</v>
      </c>
      <c r="C2" t="s">
        <v>0</v>
      </c>
      <c r="D2" s="1">
        <v>35</v>
      </c>
      <c r="E2" s="1">
        <v>39</v>
      </c>
      <c r="F2" s="1">
        <v>29</v>
      </c>
      <c r="G2" s="1">
        <f>SUM(D2:F2)</f>
        <v>103</v>
      </c>
      <c r="H2" s="1">
        <v>291.5</v>
      </c>
      <c r="I2" s="1"/>
      <c r="J2" s="18">
        <f>RANK(G2,G$2:G$79)</f>
        <v>3</v>
      </c>
      <c r="K2" s="1"/>
      <c r="L2" s="1">
        <f>4*D2+2*E2+F2</f>
        <v>247</v>
      </c>
      <c r="M2" s="18">
        <f>RANK(L2,L$2:L$79)</f>
        <v>3</v>
      </c>
      <c r="N2" s="18"/>
      <c r="O2" s="11">
        <f>D2/$H2</f>
        <v>0.12006861063464837</v>
      </c>
      <c r="P2" s="11">
        <f>E2/$H2</f>
        <v>0.13379073756432247</v>
      </c>
      <c r="Q2" s="11">
        <f>F2/$H2</f>
        <v>0.09948542024013722</v>
      </c>
      <c r="R2" s="18">
        <v>36</v>
      </c>
      <c r="S2" s="18"/>
      <c r="T2" s="1">
        <f>4*O2+2*P2+Q2</f>
        <v>0.8473413379073755</v>
      </c>
      <c r="U2" s="18">
        <f>RANK(T2,T$2:T$79)</f>
        <v>40</v>
      </c>
      <c r="V2" s="1"/>
      <c r="W2" s="2">
        <f aca="true" t="shared" si="0" ref="W2:W33">ROUND(G2/H2,3)</f>
        <v>0.353</v>
      </c>
      <c r="X2" s="21">
        <f aca="true" t="shared" si="1" ref="X2:X66">RANK(W2,W$2:W$79)</f>
        <v>41</v>
      </c>
    </row>
    <row r="3" spans="1:24" ht="12.75">
      <c r="A3" s="18">
        <v>2</v>
      </c>
      <c r="B3" s="27">
        <f aca="true" t="shared" si="2" ref="B3:B66">A3+2</f>
        <v>4</v>
      </c>
      <c r="C3" t="s">
        <v>1</v>
      </c>
      <c r="D3" s="1">
        <v>32</v>
      </c>
      <c r="E3" s="1">
        <v>17</v>
      </c>
      <c r="F3" s="1">
        <v>14</v>
      </c>
      <c r="G3" s="1">
        <f aca="true" t="shared" si="3" ref="G3:G74">SUM(D3:F3)</f>
        <v>63</v>
      </c>
      <c r="H3" s="1">
        <v>1288.7</v>
      </c>
      <c r="I3" s="1"/>
      <c r="J3" s="18">
        <f aca="true" t="shared" si="4" ref="J3:J66">RANK(G3,G$2:G$79)</f>
        <v>5</v>
      </c>
      <c r="K3" s="1"/>
      <c r="L3" s="1">
        <f aca="true" t="shared" si="5" ref="L3:L66">4*D3+2*E3+F3</f>
        <v>176</v>
      </c>
      <c r="M3" s="18">
        <f aca="true" t="shared" si="6" ref="M3:M66">RANK(L3,L$2:L$79)</f>
        <v>5</v>
      </c>
      <c r="N3" s="18"/>
      <c r="O3" s="11">
        <f aca="true" t="shared" si="7" ref="O3:O66">D3/$H3</f>
        <v>0.02483122526577171</v>
      </c>
      <c r="P3" s="11">
        <f aca="true" t="shared" si="8" ref="P3:P66">E3/$H3</f>
        <v>0.01319158842244122</v>
      </c>
      <c r="Q3" s="11">
        <f aca="true" t="shared" si="9" ref="Q3:Q66">F3/$H3</f>
        <v>0.010863661053775122</v>
      </c>
      <c r="R3" s="18">
        <v>55</v>
      </c>
      <c r="S3" s="18"/>
      <c r="T3" s="1">
        <f aca="true" t="shared" si="10" ref="T3:T66">4*O3+2*P3+Q3</f>
        <v>0.1365717389617444</v>
      </c>
      <c r="U3" s="18">
        <f aca="true" t="shared" si="11" ref="U3:U66">RANK(T3,T$2:T$79)</f>
        <v>69</v>
      </c>
      <c r="V3" s="1"/>
      <c r="W3" s="2">
        <f t="shared" si="0"/>
        <v>0.049</v>
      </c>
      <c r="X3" s="21">
        <f t="shared" si="1"/>
        <v>72</v>
      </c>
    </row>
    <row r="4" spans="1:24" ht="12.75">
      <c r="A4" s="18">
        <v>3</v>
      </c>
      <c r="B4" s="27">
        <f t="shared" si="2"/>
        <v>5</v>
      </c>
      <c r="C4" t="s">
        <v>2</v>
      </c>
      <c r="D4" s="1">
        <v>27</v>
      </c>
      <c r="E4" s="1">
        <v>27</v>
      </c>
      <c r="F4" s="1">
        <v>38</v>
      </c>
      <c r="G4" s="1">
        <f t="shared" si="3"/>
        <v>92</v>
      </c>
      <c r="H4" s="1">
        <v>145.5</v>
      </c>
      <c r="I4" s="1"/>
      <c r="J4" s="18">
        <f t="shared" si="4"/>
        <v>4</v>
      </c>
      <c r="K4" s="1"/>
      <c r="L4" s="1">
        <f t="shared" si="5"/>
        <v>200</v>
      </c>
      <c r="M4" s="18">
        <f t="shared" si="6"/>
        <v>4</v>
      </c>
      <c r="N4" s="18"/>
      <c r="O4" s="11">
        <f t="shared" si="7"/>
        <v>0.18556701030927836</v>
      </c>
      <c r="P4" s="11">
        <f t="shared" si="8"/>
        <v>0.18556701030927836</v>
      </c>
      <c r="Q4" s="11">
        <f t="shared" si="9"/>
        <v>0.2611683848797251</v>
      </c>
      <c r="R4" s="18">
        <v>24</v>
      </c>
      <c r="S4" s="18"/>
      <c r="T4" s="1">
        <f t="shared" si="10"/>
        <v>1.3745704467353952</v>
      </c>
      <c r="U4" s="18">
        <f t="shared" si="11"/>
        <v>25</v>
      </c>
      <c r="V4" s="1"/>
      <c r="W4" s="2">
        <f t="shared" si="0"/>
        <v>0.632</v>
      </c>
      <c r="X4" s="21">
        <f t="shared" si="1"/>
        <v>26</v>
      </c>
    </row>
    <row r="5" spans="1:24" ht="12.75">
      <c r="A5" s="18">
        <v>4</v>
      </c>
      <c r="B5" s="27">
        <f t="shared" si="2"/>
        <v>6</v>
      </c>
      <c r="C5" t="s">
        <v>3</v>
      </c>
      <c r="D5" s="1">
        <v>17</v>
      </c>
      <c r="E5" s="1">
        <v>16</v>
      </c>
      <c r="F5" s="1">
        <v>16</v>
      </c>
      <c r="G5" s="1">
        <f t="shared" si="3"/>
        <v>49</v>
      </c>
      <c r="H5" s="1">
        <v>19.9</v>
      </c>
      <c r="I5" s="1"/>
      <c r="J5" s="18">
        <f t="shared" si="4"/>
        <v>6</v>
      </c>
      <c r="K5" s="1"/>
      <c r="L5" s="1">
        <f t="shared" si="5"/>
        <v>116</v>
      </c>
      <c r="M5" s="18">
        <f t="shared" si="6"/>
        <v>6</v>
      </c>
      <c r="N5" s="18"/>
      <c r="O5" s="11">
        <f t="shared" si="7"/>
        <v>0.8542713567839196</v>
      </c>
      <c r="P5" s="11">
        <f t="shared" si="8"/>
        <v>0.8040201005025126</v>
      </c>
      <c r="Q5" s="11">
        <f t="shared" si="9"/>
        <v>0.8040201005025126</v>
      </c>
      <c r="R5" s="18">
        <v>3</v>
      </c>
      <c r="S5" s="18"/>
      <c r="T5" s="1">
        <f t="shared" si="10"/>
        <v>5.8291457286432165</v>
      </c>
      <c r="U5" s="18">
        <f t="shared" si="11"/>
        <v>2</v>
      </c>
      <c r="V5" s="1"/>
      <c r="W5" s="2">
        <f t="shared" si="0"/>
        <v>2.462</v>
      </c>
      <c r="X5" s="21">
        <f t="shared" si="1"/>
        <v>2</v>
      </c>
    </row>
    <row r="6" spans="1:24" ht="12.75">
      <c r="A6" s="18">
        <v>5</v>
      </c>
      <c r="B6" s="27">
        <f t="shared" si="2"/>
        <v>7</v>
      </c>
      <c r="C6" t="s">
        <v>4</v>
      </c>
      <c r="D6" s="1">
        <v>16</v>
      </c>
      <c r="E6" s="1">
        <v>9</v>
      </c>
      <c r="F6" s="1">
        <v>12</v>
      </c>
      <c r="G6" s="1">
        <f t="shared" si="3"/>
        <v>37</v>
      </c>
      <c r="H6" s="1">
        <v>127.5</v>
      </c>
      <c r="I6" s="1"/>
      <c r="J6" s="18">
        <f t="shared" si="4"/>
        <v>8</v>
      </c>
      <c r="K6" s="1"/>
      <c r="L6" s="1">
        <f t="shared" si="5"/>
        <v>94</v>
      </c>
      <c r="M6" s="18">
        <f t="shared" si="6"/>
        <v>8</v>
      </c>
      <c r="N6" s="18"/>
      <c r="O6" s="11">
        <f t="shared" si="7"/>
        <v>0.12549019607843137</v>
      </c>
      <c r="P6" s="11">
        <f t="shared" si="8"/>
        <v>0.07058823529411765</v>
      </c>
      <c r="Q6" s="11">
        <f t="shared" si="9"/>
        <v>0.09411764705882353</v>
      </c>
      <c r="R6" s="18">
        <v>34</v>
      </c>
      <c r="S6" s="18"/>
      <c r="T6" s="1">
        <f t="shared" si="10"/>
        <v>0.7372549019607842</v>
      </c>
      <c r="U6" s="18">
        <f t="shared" si="11"/>
        <v>44</v>
      </c>
      <c r="V6" s="1"/>
      <c r="W6" s="2">
        <f t="shared" si="0"/>
        <v>0.29</v>
      </c>
      <c r="X6" s="21">
        <f t="shared" si="1"/>
        <v>43</v>
      </c>
    </row>
    <row r="7" spans="1:25" ht="12.75">
      <c r="A7" s="18">
        <v>6</v>
      </c>
      <c r="B7" s="27">
        <f t="shared" si="2"/>
        <v>8</v>
      </c>
      <c r="C7" t="s">
        <v>5</v>
      </c>
      <c r="D7" s="1">
        <v>14</v>
      </c>
      <c r="E7" s="1">
        <v>16</v>
      </c>
      <c r="F7" s="1">
        <v>18</v>
      </c>
      <c r="G7" s="1">
        <f t="shared" si="3"/>
        <v>48</v>
      </c>
      <c r="H7" s="1">
        <v>82.6</v>
      </c>
      <c r="I7" s="1"/>
      <c r="J7" s="18">
        <f t="shared" si="4"/>
        <v>7</v>
      </c>
      <c r="K7" s="1"/>
      <c r="L7" s="1">
        <f t="shared" si="5"/>
        <v>106</v>
      </c>
      <c r="M7" s="18">
        <f t="shared" si="6"/>
        <v>7</v>
      </c>
      <c r="N7" s="18"/>
      <c r="O7" s="11">
        <f t="shared" si="7"/>
        <v>0.16949152542372883</v>
      </c>
      <c r="P7" s="11">
        <f t="shared" si="8"/>
        <v>0.19370460048426152</v>
      </c>
      <c r="Q7" s="11">
        <f t="shared" si="9"/>
        <v>0.21791767554479421</v>
      </c>
      <c r="R7" s="18">
        <v>28</v>
      </c>
      <c r="S7" s="18"/>
      <c r="T7" s="1">
        <f t="shared" si="10"/>
        <v>1.2832929782082325</v>
      </c>
      <c r="U7" s="18">
        <f t="shared" si="11"/>
        <v>28</v>
      </c>
      <c r="V7" s="1"/>
      <c r="W7" s="2">
        <f t="shared" si="0"/>
        <v>0.581</v>
      </c>
      <c r="X7" s="21">
        <f t="shared" si="1"/>
        <v>31</v>
      </c>
      <c r="Y7" s="2" t="s">
        <v>87</v>
      </c>
    </row>
    <row r="8" spans="1:25" ht="12.75">
      <c r="A8" s="19">
        <v>7</v>
      </c>
      <c r="B8" s="19">
        <f t="shared" si="2"/>
        <v>9</v>
      </c>
      <c r="C8" s="6" t="s">
        <v>6</v>
      </c>
      <c r="D8" s="5">
        <v>11</v>
      </c>
      <c r="E8" s="5">
        <v>9</v>
      </c>
      <c r="F8" s="5">
        <v>13</v>
      </c>
      <c r="G8" s="5">
        <f t="shared" si="3"/>
        <v>33</v>
      </c>
      <c r="H8" s="5">
        <f>59.8+0.2+0.39+0.44+0.8</f>
        <v>61.629999999999995</v>
      </c>
      <c r="I8" s="5"/>
      <c r="J8" s="19">
        <f t="shared" si="4"/>
        <v>9</v>
      </c>
      <c r="K8" s="5"/>
      <c r="L8" s="38">
        <f t="shared" si="5"/>
        <v>75</v>
      </c>
      <c r="M8" s="39">
        <f t="shared" si="6"/>
        <v>9</v>
      </c>
      <c r="N8" s="39"/>
      <c r="O8" s="13">
        <f t="shared" si="7"/>
        <v>0.178484504299854</v>
      </c>
      <c r="P8" s="13">
        <f t="shared" si="8"/>
        <v>0.1460327762453351</v>
      </c>
      <c r="Q8" s="13">
        <f t="shared" si="9"/>
        <v>0.2109362323543729</v>
      </c>
      <c r="R8" s="19">
        <v>26</v>
      </c>
      <c r="S8" s="19"/>
      <c r="T8" s="38">
        <f t="shared" si="10"/>
        <v>1.216939802044459</v>
      </c>
      <c r="U8" s="43">
        <f t="shared" si="11"/>
        <v>31</v>
      </c>
      <c r="V8" s="5"/>
      <c r="W8" s="7">
        <f t="shared" si="0"/>
        <v>0.535</v>
      </c>
      <c r="X8" s="22">
        <f t="shared" si="1"/>
        <v>34</v>
      </c>
      <c r="Y8" s="7" t="s">
        <v>87</v>
      </c>
    </row>
    <row r="9" spans="1:25" ht="12.75">
      <c r="A9" s="18">
        <v>8</v>
      </c>
      <c r="B9" s="27">
        <f t="shared" si="2"/>
        <v>10</v>
      </c>
      <c r="C9" t="s">
        <v>7</v>
      </c>
      <c r="D9" s="1">
        <v>10</v>
      </c>
      <c r="E9" s="1">
        <v>11</v>
      </c>
      <c r="F9" s="1">
        <v>11</v>
      </c>
      <c r="G9" s="1">
        <f t="shared" si="3"/>
        <v>32</v>
      </c>
      <c r="H9" s="1">
        <v>57.2</v>
      </c>
      <c r="I9" s="1"/>
      <c r="J9" s="18">
        <f t="shared" si="4"/>
        <v>10</v>
      </c>
      <c r="K9" s="1"/>
      <c r="L9" s="1">
        <f t="shared" si="5"/>
        <v>73</v>
      </c>
      <c r="M9" s="18">
        <f t="shared" si="6"/>
        <v>10</v>
      </c>
      <c r="N9" s="18"/>
      <c r="O9" s="11">
        <f t="shared" si="7"/>
        <v>0.17482517482517482</v>
      </c>
      <c r="P9" s="11">
        <f t="shared" si="8"/>
        <v>0.1923076923076923</v>
      </c>
      <c r="Q9" s="11">
        <f t="shared" si="9"/>
        <v>0.1923076923076923</v>
      </c>
      <c r="R9" s="18">
        <v>27</v>
      </c>
      <c r="S9" s="18"/>
      <c r="T9" s="1">
        <f t="shared" si="10"/>
        <v>1.276223776223776</v>
      </c>
      <c r="U9" s="18">
        <f t="shared" si="11"/>
        <v>29</v>
      </c>
      <c r="V9" s="1"/>
      <c r="W9" s="2">
        <f t="shared" si="0"/>
        <v>0.559</v>
      </c>
      <c r="X9" s="21">
        <f t="shared" si="1"/>
        <v>32</v>
      </c>
      <c r="Y9" s="2" t="s">
        <v>87</v>
      </c>
    </row>
    <row r="10" spans="1:24" ht="12.75">
      <c r="A10" s="18">
        <v>9</v>
      </c>
      <c r="B10" s="27">
        <f t="shared" si="2"/>
        <v>11</v>
      </c>
      <c r="C10" t="s">
        <v>8</v>
      </c>
      <c r="D10" s="1">
        <v>9</v>
      </c>
      <c r="E10" s="1">
        <v>12</v>
      </c>
      <c r="F10" s="1">
        <v>9</v>
      </c>
      <c r="G10" s="1">
        <f t="shared" si="3"/>
        <v>30</v>
      </c>
      <c r="H10" s="1">
        <v>47.9</v>
      </c>
      <c r="I10" s="1"/>
      <c r="J10" s="18">
        <f t="shared" si="4"/>
        <v>11</v>
      </c>
      <c r="K10" s="1"/>
      <c r="L10" s="1">
        <f t="shared" si="5"/>
        <v>69</v>
      </c>
      <c r="M10" s="18">
        <f t="shared" si="6"/>
        <v>11</v>
      </c>
      <c r="N10" s="18"/>
      <c r="O10" s="11">
        <f t="shared" si="7"/>
        <v>0.18789144050104384</v>
      </c>
      <c r="P10" s="11">
        <f t="shared" si="8"/>
        <v>0.25052192066805845</v>
      </c>
      <c r="Q10" s="11">
        <f t="shared" si="9"/>
        <v>0.18789144050104384</v>
      </c>
      <c r="R10" s="18">
        <v>23</v>
      </c>
      <c r="S10" s="18"/>
      <c r="T10" s="1">
        <f t="shared" si="10"/>
        <v>1.4405010438413361</v>
      </c>
      <c r="U10" s="18">
        <f t="shared" si="11"/>
        <v>23</v>
      </c>
      <c r="V10" s="1"/>
      <c r="W10" s="2">
        <f t="shared" si="0"/>
        <v>0.626</v>
      </c>
      <c r="X10" s="21">
        <f t="shared" si="1"/>
        <v>27</v>
      </c>
    </row>
    <row r="11" spans="1:25" ht="12.75">
      <c r="A11" s="18">
        <v>10</v>
      </c>
      <c r="B11" s="27">
        <f t="shared" si="2"/>
        <v>12</v>
      </c>
      <c r="C11" t="s">
        <v>9</v>
      </c>
      <c r="D11" s="1">
        <v>9</v>
      </c>
      <c r="E11" s="1">
        <v>9</v>
      </c>
      <c r="F11" s="1">
        <v>12</v>
      </c>
      <c r="G11" s="1">
        <f t="shared" si="3"/>
        <v>30</v>
      </c>
      <c r="H11" s="1">
        <v>59.2</v>
      </c>
      <c r="I11" s="1"/>
      <c r="J11" s="18">
        <f t="shared" si="4"/>
        <v>11</v>
      </c>
      <c r="K11" s="1"/>
      <c r="L11" s="1">
        <f t="shared" si="5"/>
        <v>66</v>
      </c>
      <c r="M11" s="18">
        <f t="shared" si="6"/>
        <v>12</v>
      </c>
      <c r="N11" s="18"/>
      <c r="O11" s="11">
        <f t="shared" si="7"/>
        <v>0.15202702702702703</v>
      </c>
      <c r="P11" s="11">
        <f t="shared" si="8"/>
        <v>0.15202702702702703</v>
      </c>
      <c r="Q11" s="11">
        <f t="shared" si="9"/>
        <v>0.2027027027027027</v>
      </c>
      <c r="R11" s="18">
        <v>30</v>
      </c>
      <c r="S11" s="18"/>
      <c r="T11" s="1">
        <f t="shared" si="10"/>
        <v>1.114864864864865</v>
      </c>
      <c r="U11" s="18">
        <f t="shared" si="11"/>
        <v>33</v>
      </c>
      <c r="V11" s="1"/>
      <c r="W11" s="2">
        <f t="shared" si="0"/>
        <v>0.507</v>
      </c>
      <c r="X11" s="21">
        <f t="shared" si="1"/>
        <v>35</v>
      </c>
      <c r="Y11" s="2" t="s">
        <v>88</v>
      </c>
    </row>
    <row r="12" spans="1:24" ht="12.75">
      <c r="A12" s="18">
        <v>11</v>
      </c>
      <c r="B12" s="27">
        <f t="shared" si="2"/>
        <v>13</v>
      </c>
      <c r="C12" t="s">
        <v>10</v>
      </c>
      <c r="D12" s="1">
        <v>9</v>
      </c>
      <c r="E12" s="1">
        <v>7</v>
      </c>
      <c r="F12" s="1">
        <v>11</v>
      </c>
      <c r="G12" s="1">
        <f t="shared" si="3"/>
        <v>27</v>
      </c>
      <c r="H12" s="1">
        <v>11.3</v>
      </c>
      <c r="I12" s="1"/>
      <c r="J12" s="18">
        <f t="shared" si="4"/>
        <v>13</v>
      </c>
      <c r="K12" s="1"/>
      <c r="L12" s="1">
        <f t="shared" si="5"/>
        <v>61</v>
      </c>
      <c r="M12" s="18">
        <f t="shared" si="6"/>
        <v>13</v>
      </c>
      <c r="N12" s="18"/>
      <c r="O12" s="11">
        <f t="shared" si="7"/>
        <v>0.7964601769911503</v>
      </c>
      <c r="P12" s="11">
        <f t="shared" si="8"/>
        <v>0.6194690265486725</v>
      </c>
      <c r="Q12" s="11">
        <f t="shared" si="9"/>
        <v>0.9734513274336283</v>
      </c>
      <c r="R12" s="18">
        <v>4</v>
      </c>
      <c r="S12" s="18"/>
      <c r="T12" s="1">
        <f t="shared" si="10"/>
        <v>5.398230088495575</v>
      </c>
      <c r="U12" s="18">
        <f t="shared" si="11"/>
        <v>3</v>
      </c>
      <c r="V12" s="1"/>
      <c r="W12" s="2">
        <f t="shared" si="0"/>
        <v>2.389</v>
      </c>
      <c r="X12" s="21">
        <f t="shared" si="1"/>
        <v>3</v>
      </c>
    </row>
    <row r="13" spans="1:24" ht="12.75">
      <c r="A13" s="18">
        <v>12</v>
      </c>
      <c r="B13" s="27">
        <f t="shared" si="2"/>
        <v>14</v>
      </c>
      <c r="C13" t="s">
        <v>11</v>
      </c>
      <c r="D13" s="1">
        <v>9</v>
      </c>
      <c r="E13" s="1">
        <v>5</v>
      </c>
      <c r="F13" s="1">
        <v>9</v>
      </c>
      <c r="G13" s="1">
        <f t="shared" si="3"/>
        <v>23</v>
      </c>
      <c r="H13" s="1">
        <v>47.8</v>
      </c>
      <c r="I13" s="1"/>
      <c r="J13" s="18">
        <f t="shared" si="4"/>
        <v>14</v>
      </c>
      <c r="K13" s="1"/>
      <c r="L13" s="1">
        <f t="shared" si="5"/>
        <v>55</v>
      </c>
      <c r="M13" s="18">
        <f t="shared" si="6"/>
        <v>14</v>
      </c>
      <c r="N13" s="18"/>
      <c r="O13" s="11">
        <f t="shared" si="7"/>
        <v>0.1882845188284519</v>
      </c>
      <c r="P13" s="11">
        <f t="shared" si="8"/>
        <v>0.10460251046025106</v>
      </c>
      <c r="Q13" s="11">
        <f t="shared" si="9"/>
        <v>0.1882845188284519</v>
      </c>
      <c r="R13" s="18">
        <v>22</v>
      </c>
      <c r="S13" s="18"/>
      <c r="T13" s="1">
        <f t="shared" si="10"/>
        <v>1.1506276150627617</v>
      </c>
      <c r="U13" s="18">
        <f t="shared" si="11"/>
        <v>32</v>
      </c>
      <c r="V13" s="1"/>
      <c r="W13" s="2">
        <f t="shared" si="0"/>
        <v>0.481</v>
      </c>
      <c r="X13" s="21">
        <f t="shared" si="1"/>
        <v>36</v>
      </c>
    </row>
    <row r="14" spans="1:25" ht="12.75">
      <c r="A14" s="18">
        <v>13</v>
      </c>
      <c r="B14" s="27">
        <f t="shared" si="2"/>
        <v>15</v>
      </c>
      <c r="C14" t="s">
        <v>12</v>
      </c>
      <c r="D14" s="1">
        <v>8</v>
      </c>
      <c r="E14" s="1">
        <v>6</v>
      </c>
      <c r="F14" s="1">
        <v>3</v>
      </c>
      <c r="G14" s="1">
        <f t="shared" si="3"/>
        <v>17</v>
      </c>
      <c r="H14" s="1">
        <v>10.1</v>
      </c>
      <c r="I14" s="1"/>
      <c r="J14" s="18">
        <f t="shared" si="4"/>
        <v>18</v>
      </c>
      <c r="K14" s="1"/>
      <c r="L14" s="1">
        <f t="shared" si="5"/>
        <v>47</v>
      </c>
      <c r="M14" s="18">
        <f t="shared" si="6"/>
        <v>16</v>
      </c>
      <c r="N14" s="18"/>
      <c r="O14" s="11">
        <f t="shared" si="7"/>
        <v>0.7920792079207921</v>
      </c>
      <c r="P14" s="11">
        <f t="shared" si="8"/>
        <v>0.594059405940594</v>
      </c>
      <c r="Q14" s="11">
        <f t="shared" si="9"/>
        <v>0.297029702970297</v>
      </c>
      <c r="R14" s="18">
        <v>5</v>
      </c>
      <c r="S14" s="18"/>
      <c r="T14" s="1">
        <f t="shared" si="10"/>
        <v>4.653465346534654</v>
      </c>
      <c r="U14" s="18">
        <f t="shared" si="11"/>
        <v>4</v>
      </c>
      <c r="V14" s="1"/>
      <c r="W14" s="2">
        <f t="shared" si="0"/>
        <v>1.683</v>
      </c>
      <c r="X14" s="21">
        <f t="shared" si="1"/>
        <v>8</v>
      </c>
      <c r="Y14" s="2" t="s">
        <v>88</v>
      </c>
    </row>
    <row r="15" spans="1:24" ht="12.75">
      <c r="A15" s="18">
        <v>14</v>
      </c>
      <c r="B15" s="27">
        <f t="shared" si="2"/>
        <v>16</v>
      </c>
      <c r="C15" t="s">
        <v>13</v>
      </c>
      <c r="D15" s="1">
        <v>8</v>
      </c>
      <c r="E15" s="1">
        <v>5</v>
      </c>
      <c r="F15" s="1">
        <v>6</v>
      </c>
      <c r="G15" s="1">
        <f t="shared" si="3"/>
        <v>19</v>
      </c>
      <c r="H15" s="1">
        <v>21.6</v>
      </c>
      <c r="I15" s="1"/>
      <c r="J15" s="18">
        <f t="shared" si="4"/>
        <v>16</v>
      </c>
      <c r="K15" s="1"/>
      <c r="L15" s="1">
        <f t="shared" si="5"/>
        <v>48</v>
      </c>
      <c r="M15" s="18">
        <f t="shared" si="6"/>
        <v>15</v>
      </c>
      <c r="N15" s="18"/>
      <c r="O15" s="11">
        <f t="shared" si="7"/>
        <v>0.37037037037037035</v>
      </c>
      <c r="P15" s="11">
        <f t="shared" si="8"/>
        <v>0.23148148148148145</v>
      </c>
      <c r="Q15" s="11">
        <f t="shared" si="9"/>
        <v>0.27777777777777773</v>
      </c>
      <c r="R15" s="18">
        <v>12</v>
      </c>
      <c r="S15" s="18"/>
      <c r="T15" s="1">
        <f t="shared" si="10"/>
        <v>2.222222222222222</v>
      </c>
      <c r="U15" s="18">
        <f t="shared" si="11"/>
        <v>21</v>
      </c>
      <c r="V15" s="1"/>
      <c r="W15" s="2">
        <f t="shared" si="0"/>
        <v>0.88</v>
      </c>
      <c r="X15" s="21">
        <f t="shared" si="1"/>
        <v>18</v>
      </c>
    </row>
    <row r="16" spans="1:25" ht="12.75">
      <c r="A16" s="18">
        <v>15</v>
      </c>
      <c r="B16" s="27">
        <f t="shared" si="2"/>
        <v>17</v>
      </c>
      <c r="C16" t="s">
        <v>14</v>
      </c>
      <c r="D16" s="1">
        <v>6</v>
      </c>
      <c r="E16" s="1">
        <v>6</v>
      </c>
      <c r="F16" s="1">
        <v>4</v>
      </c>
      <c r="G16" s="1">
        <f t="shared" si="3"/>
        <v>16</v>
      </c>
      <c r="H16" s="1">
        <v>11</v>
      </c>
      <c r="I16" s="1"/>
      <c r="J16" s="18">
        <f t="shared" si="4"/>
        <v>19</v>
      </c>
      <c r="K16" s="1"/>
      <c r="L16" s="1">
        <f t="shared" si="5"/>
        <v>40</v>
      </c>
      <c r="M16" s="18">
        <f t="shared" si="6"/>
        <v>18</v>
      </c>
      <c r="N16" s="18"/>
      <c r="O16" s="11">
        <f t="shared" si="7"/>
        <v>0.5454545454545454</v>
      </c>
      <c r="P16" s="11">
        <f t="shared" si="8"/>
        <v>0.5454545454545454</v>
      </c>
      <c r="Q16" s="11">
        <f t="shared" si="9"/>
        <v>0.36363636363636365</v>
      </c>
      <c r="R16" s="18">
        <v>8</v>
      </c>
      <c r="S16" s="18"/>
      <c r="T16" s="1">
        <f t="shared" si="10"/>
        <v>3.6363636363636362</v>
      </c>
      <c r="U16" s="18">
        <f t="shared" si="11"/>
        <v>8</v>
      </c>
      <c r="V16" s="1"/>
      <c r="W16" s="2">
        <f t="shared" si="0"/>
        <v>1.455</v>
      </c>
      <c r="X16" s="21">
        <f t="shared" si="1"/>
        <v>12</v>
      </c>
      <c r="Y16" s="2" t="s">
        <v>87</v>
      </c>
    </row>
    <row r="17" spans="1:24" ht="12.75">
      <c r="A17" s="18">
        <v>16</v>
      </c>
      <c r="B17" s="27">
        <f t="shared" si="2"/>
        <v>18</v>
      </c>
      <c r="C17" t="s">
        <v>15</v>
      </c>
      <c r="D17" s="1">
        <v>5</v>
      </c>
      <c r="E17" s="1">
        <v>0</v>
      </c>
      <c r="F17" s="1">
        <v>1</v>
      </c>
      <c r="G17" s="1">
        <f t="shared" si="3"/>
        <v>6</v>
      </c>
      <c r="H17" s="1">
        <v>4.6</v>
      </c>
      <c r="I17" s="1"/>
      <c r="J17" s="18">
        <f t="shared" si="4"/>
        <v>34</v>
      </c>
      <c r="K17" s="1"/>
      <c r="L17" s="1">
        <f t="shared" si="5"/>
        <v>21</v>
      </c>
      <c r="M17" s="18">
        <f t="shared" si="6"/>
        <v>24</v>
      </c>
      <c r="N17" s="18"/>
      <c r="O17" s="11">
        <f t="shared" si="7"/>
        <v>1.0869565217391306</v>
      </c>
      <c r="P17" s="11">
        <f t="shared" si="8"/>
        <v>0</v>
      </c>
      <c r="Q17" s="11">
        <f t="shared" si="9"/>
        <v>0.2173913043478261</v>
      </c>
      <c r="R17" s="18">
        <v>2</v>
      </c>
      <c r="S17" s="18"/>
      <c r="T17" s="1">
        <f t="shared" si="10"/>
        <v>4.565217391304349</v>
      </c>
      <c r="U17" s="18">
        <f t="shared" si="11"/>
        <v>6</v>
      </c>
      <c r="V17" s="1"/>
      <c r="W17" s="2">
        <f t="shared" si="0"/>
        <v>1.304</v>
      </c>
      <c r="X17" s="21">
        <f t="shared" si="1"/>
        <v>14</v>
      </c>
    </row>
    <row r="18" spans="1:25" ht="12.75">
      <c r="A18" s="18">
        <v>17</v>
      </c>
      <c r="B18" s="27">
        <f t="shared" si="2"/>
        <v>19</v>
      </c>
      <c r="C18" t="s">
        <v>16</v>
      </c>
      <c r="D18" s="1">
        <v>4</v>
      </c>
      <c r="E18" s="1">
        <v>9</v>
      </c>
      <c r="F18" s="1">
        <v>9</v>
      </c>
      <c r="G18" s="1">
        <f t="shared" si="3"/>
        <v>22</v>
      </c>
      <c r="H18" s="1">
        <v>16.2</v>
      </c>
      <c r="I18" s="1"/>
      <c r="J18" s="18">
        <f t="shared" si="4"/>
        <v>15</v>
      </c>
      <c r="K18" s="1"/>
      <c r="L18" s="1">
        <f t="shared" si="5"/>
        <v>43</v>
      </c>
      <c r="M18" s="18">
        <f t="shared" si="6"/>
        <v>17</v>
      </c>
      <c r="N18" s="18"/>
      <c r="O18" s="11">
        <f t="shared" si="7"/>
        <v>0.2469135802469136</v>
      </c>
      <c r="P18" s="11">
        <f t="shared" si="8"/>
        <v>0.5555555555555556</v>
      </c>
      <c r="Q18" s="11">
        <f t="shared" si="9"/>
        <v>0.5555555555555556</v>
      </c>
      <c r="R18" s="18">
        <v>18</v>
      </c>
      <c r="S18" s="18"/>
      <c r="T18" s="1">
        <f t="shared" si="10"/>
        <v>2.6543209876543212</v>
      </c>
      <c r="U18" s="18">
        <f t="shared" si="11"/>
        <v>12</v>
      </c>
      <c r="V18" s="1"/>
      <c r="W18" s="2">
        <f t="shared" si="0"/>
        <v>1.358</v>
      </c>
      <c r="X18" s="21">
        <f t="shared" si="1"/>
        <v>13</v>
      </c>
      <c r="Y18" s="2" t="s">
        <v>87</v>
      </c>
    </row>
    <row r="19" spans="1:24" ht="12.75">
      <c r="A19" s="18">
        <v>18</v>
      </c>
      <c r="B19" s="27">
        <f t="shared" si="2"/>
        <v>20</v>
      </c>
      <c r="C19" t="s">
        <v>17</v>
      </c>
      <c r="D19" s="1">
        <v>4</v>
      </c>
      <c r="E19" s="1">
        <v>3</v>
      </c>
      <c r="F19" s="1">
        <v>3</v>
      </c>
      <c r="G19" s="1">
        <f t="shared" si="3"/>
        <v>10</v>
      </c>
      <c r="H19" s="1">
        <v>176.5</v>
      </c>
      <c r="I19" s="1"/>
      <c r="J19" s="18">
        <f t="shared" si="4"/>
        <v>23</v>
      </c>
      <c r="K19" s="1"/>
      <c r="L19" s="1">
        <f t="shared" si="5"/>
        <v>25</v>
      </c>
      <c r="M19" s="18">
        <f t="shared" si="6"/>
        <v>22</v>
      </c>
      <c r="N19" s="18"/>
      <c r="O19" s="11">
        <f t="shared" si="7"/>
        <v>0.0226628895184136</v>
      </c>
      <c r="P19" s="11">
        <f t="shared" si="8"/>
        <v>0.0169971671388102</v>
      </c>
      <c r="Q19" s="11">
        <f t="shared" si="9"/>
        <v>0.0169971671388102</v>
      </c>
      <c r="R19" s="18">
        <v>57</v>
      </c>
      <c r="S19" s="18"/>
      <c r="T19" s="1">
        <f t="shared" si="10"/>
        <v>0.141643059490085</v>
      </c>
      <c r="U19" s="18">
        <f t="shared" si="11"/>
        <v>68</v>
      </c>
      <c r="V19" s="1"/>
      <c r="W19" s="2">
        <f t="shared" si="0"/>
        <v>0.057</v>
      </c>
      <c r="X19" s="21">
        <f t="shared" si="1"/>
        <v>70</v>
      </c>
    </row>
    <row r="20" spans="1:25" ht="12.75">
      <c r="A20" s="18">
        <v>19</v>
      </c>
      <c r="B20" s="27">
        <f t="shared" si="2"/>
        <v>21</v>
      </c>
      <c r="C20" t="s">
        <v>18</v>
      </c>
      <c r="D20" s="1">
        <v>4</v>
      </c>
      <c r="E20" s="1">
        <v>1</v>
      </c>
      <c r="F20" s="1">
        <v>2</v>
      </c>
      <c r="G20" s="1">
        <f t="shared" si="3"/>
        <v>7</v>
      </c>
      <c r="H20" s="1">
        <v>9</v>
      </c>
      <c r="I20" s="1"/>
      <c r="J20" s="18">
        <f t="shared" si="4"/>
        <v>30</v>
      </c>
      <c r="K20" s="1"/>
      <c r="L20" s="1">
        <f t="shared" si="5"/>
        <v>20</v>
      </c>
      <c r="M20" s="18">
        <f t="shared" si="6"/>
        <v>26</v>
      </c>
      <c r="N20" s="18"/>
      <c r="O20" s="11">
        <f t="shared" si="7"/>
        <v>0.4444444444444444</v>
      </c>
      <c r="P20" s="11">
        <f t="shared" si="8"/>
        <v>0.1111111111111111</v>
      </c>
      <c r="Q20" s="11">
        <f t="shared" si="9"/>
        <v>0.2222222222222222</v>
      </c>
      <c r="R20" s="18">
        <v>9</v>
      </c>
      <c r="S20" s="18"/>
      <c r="T20" s="1">
        <f t="shared" si="10"/>
        <v>2.2222222222222223</v>
      </c>
      <c r="U20" s="18">
        <f t="shared" si="11"/>
        <v>20</v>
      </c>
      <c r="V20" s="1"/>
      <c r="W20" s="2">
        <f t="shared" si="0"/>
        <v>0.778</v>
      </c>
      <c r="X20" s="21">
        <f t="shared" si="1"/>
        <v>23</v>
      </c>
      <c r="Y20" s="2" t="s">
        <v>88</v>
      </c>
    </row>
    <row r="21" spans="1:25" ht="12.75">
      <c r="A21" s="18">
        <v>20</v>
      </c>
      <c r="B21" s="27">
        <f t="shared" si="2"/>
        <v>22</v>
      </c>
      <c r="C21" t="s">
        <v>19</v>
      </c>
      <c r="D21" s="1">
        <v>3</v>
      </c>
      <c r="E21" s="1">
        <v>11</v>
      </c>
      <c r="F21" s="1">
        <v>5</v>
      </c>
      <c r="G21" s="1">
        <f t="shared" si="3"/>
        <v>19</v>
      </c>
      <c r="H21" s="1">
        <v>41.3</v>
      </c>
      <c r="I21" s="1"/>
      <c r="J21" s="18">
        <f t="shared" si="4"/>
        <v>16</v>
      </c>
      <c r="K21" s="1"/>
      <c r="L21" s="1">
        <f t="shared" si="5"/>
        <v>39</v>
      </c>
      <c r="M21" s="18">
        <f t="shared" si="6"/>
        <v>19</v>
      </c>
      <c r="N21" s="18"/>
      <c r="O21" s="11">
        <f t="shared" si="7"/>
        <v>0.07263922518159807</v>
      </c>
      <c r="P21" s="11">
        <f t="shared" si="8"/>
        <v>0.26634382566585957</v>
      </c>
      <c r="Q21" s="11">
        <f t="shared" si="9"/>
        <v>0.12106537530266345</v>
      </c>
      <c r="R21" s="18">
        <v>45</v>
      </c>
      <c r="S21" s="18"/>
      <c r="T21" s="1">
        <f t="shared" si="10"/>
        <v>0.9443099273607749</v>
      </c>
      <c r="U21" s="18">
        <f t="shared" si="11"/>
        <v>38</v>
      </c>
      <c r="V21" s="1"/>
      <c r="W21" s="2">
        <f t="shared" si="0"/>
        <v>0.46</v>
      </c>
      <c r="X21" s="21">
        <f t="shared" si="1"/>
        <v>37</v>
      </c>
      <c r="Y21" s="2" t="s">
        <v>87</v>
      </c>
    </row>
    <row r="22" spans="1:24" ht="12.75">
      <c r="A22" s="18">
        <v>21</v>
      </c>
      <c r="B22" s="27">
        <f t="shared" si="2"/>
        <v>23</v>
      </c>
      <c r="C22" t="s">
        <v>20</v>
      </c>
      <c r="D22" s="1">
        <v>3</v>
      </c>
      <c r="E22" s="1">
        <v>6</v>
      </c>
      <c r="F22" s="1">
        <v>3</v>
      </c>
      <c r="G22" s="1">
        <f t="shared" si="3"/>
        <v>12</v>
      </c>
      <c r="H22" s="1">
        <v>31.6</v>
      </c>
      <c r="I22" s="1"/>
      <c r="J22" s="18">
        <f t="shared" si="4"/>
        <v>21</v>
      </c>
      <c r="K22" s="1"/>
      <c r="L22" s="1">
        <f t="shared" si="5"/>
        <v>27</v>
      </c>
      <c r="M22" s="18">
        <f t="shared" si="6"/>
        <v>20</v>
      </c>
      <c r="N22" s="18"/>
      <c r="O22" s="11">
        <f t="shared" si="7"/>
        <v>0.09493670886075949</v>
      </c>
      <c r="P22" s="11">
        <f t="shared" si="8"/>
        <v>0.18987341772151897</v>
      </c>
      <c r="Q22" s="11">
        <f t="shared" si="9"/>
        <v>0.09493670886075949</v>
      </c>
      <c r="R22" s="18">
        <v>40</v>
      </c>
      <c r="S22" s="18"/>
      <c r="T22" s="1">
        <f t="shared" si="10"/>
        <v>0.8544303797468353</v>
      </c>
      <c r="U22" s="18">
        <f t="shared" si="11"/>
        <v>39</v>
      </c>
      <c r="V22" s="1"/>
      <c r="W22" s="2">
        <f t="shared" si="0"/>
        <v>0.38</v>
      </c>
      <c r="X22" s="21">
        <f t="shared" si="1"/>
        <v>40</v>
      </c>
    </row>
    <row r="23" spans="1:24" ht="12.75">
      <c r="A23" s="18">
        <v>22</v>
      </c>
      <c r="B23" s="27">
        <f t="shared" si="2"/>
        <v>24</v>
      </c>
      <c r="C23" t="s">
        <v>21</v>
      </c>
      <c r="D23" s="1">
        <v>3</v>
      </c>
      <c r="E23" s="1">
        <v>3</v>
      </c>
      <c r="F23" s="1">
        <v>4</v>
      </c>
      <c r="G23" s="1">
        <f t="shared" si="3"/>
        <v>10</v>
      </c>
      <c r="H23" s="1">
        <v>71.2</v>
      </c>
      <c r="I23" s="1"/>
      <c r="J23" s="18">
        <f t="shared" si="4"/>
        <v>23</v>
      </c>
      <c r="K23" s="1"/>
      <c r="L23" s="1">
        <f t="shared" si="5"/>
        <v>22</v>
      </c>
      <c r="M23" s="18">
        <f t="shared" si="6"/>
        <v>23</v>
      </c>
      <c r="N23" s="18"/>
      <c r="O23" s="11">
        <f t="shared" si="7"/>
        <v>0.042134831460674156</v>
      </c>
      <c r="P23" s="11">
        <f t="shared" si="8"/>
        <v>0.042134831460674156</v>
      </c>
      <c r="Q23" s="11">
        <f t="shared" si="9"/>
        <v>0.056179775280898875</v>
      </c>
      <c r="R23" s="18">
        <v>51</v>
      </c>
      <c r="S23" s="18"/>
      <c r="T23" s="1">
        <f t="shared" si="10"/>
        <v>0.3089887640449438</v>
      </c>
      <c r="U23" s="18">
        <f t="shared" si="11"/>
        <v>60</v>
      </c>
      <c r="V23" s="1"/>
      <c r="W23" s="2">
        <f t="shared" si="0"/>
        <v>0.14</v>
      </c>
      <c r="X23" s="21">
        <f t="shared" si="1"/>
        <v>60</v>
      </c>
    </row>
    <row r="24" spans="1:25" ht="12.75">
      <c r="A24" s="18">
        <v>23</v>
      </c>
      <c r="B24" s="27">
        <f t="shared" si="2"/>
        <v>25</v>
      </c>
      <c r="C24" t="s">
        <v>22</v>
      </c>
      <c r="D24" s="1">
        <v>3</v>
      </c>
      <c r="E24" s="1">
        <v>2</v>
      </c>
      <c r="F24" s="1">
        <v>5</v>
      </c>
      <c r="G24" s="1">
        <f t="shared" si="3"/>
        <v>10</v>
      </c>
      <c r="H24" s="1">
        <v>38.6</v>
      </c>
      <c r="I24" s="1"/>
      <c r="J24" s="18">
        <f t="shared" si="4"/>
        <v>23</v>
      </c>
      <c r="K24" s="1"/>
      <c r="L24" s="1">
        <f t="shared" si="5"/>
        <v>21</v>
      </c>
      <c r="M24" s="18">
        <f t="shared" si="6"/>
        <v>24</v>
      </c>
      <c r="N24" s="18"/>
      <c r="O24" s="11">
        <f t="shared" si="7"/>
        <v>0.07772020725388601</v>
      </c>
      <c r="P24" s="11">
        <f t="shared" si="8"/>
        <v>0.05181347150259067</v>
      </c>
      <c r="Q24" s="11">
        <f t="shared" si="9"/>
        <v>0.12953367875647667</v>
      </c>
      <c r="R24" s="18">
        <v>44</v>
      </c>
      <c r="S24" s="18"/>
      <c r="T24" s="1">
        <f t="shared" si="10"/>
        <v>0.544041450777202</v>
      </c>
      <c r="U24" s="18">
        <f t="shared" si="11"/>
        <v>49</v>
      </c>
      <c r="V24" s="1"/>
      <c r="W24" s="2">
        <f t="shared" si="0"/>
        <v>0.259</v>
      </c>
      <c r="X24" s="21">
        <f t="shared" si="1"/>
        <v>46</v>
      </c>
      <c r="Y24" s="2" t="s">
        <v>88</v>
      </c>
    </row>
    <row r="25" spans="1:24" ht="12.75">
      <c r="A25" s="18">
        <v>24</v>
      </c>
      <c r="B25" s="27">
        <f t="shared" si="2"/>
        <v>26</v>
      </c>
      <c r="C25" t="s">
        <v>23</v>
      </c>
      <c r="D25" s="1">
        <v>3</v>
      </c>
      <c r="E25" s="1">
        <v>2</v>
      </c>
      <c r="F25" s="1">
        <v>0</v>
      </c>
      <c r="G25" s="1">
        <f t="shared" si="3"/>
        <v>5</v>
      </c>
      <c r="H25" s="1">
        <v>4</v>
      </c>
      <c r="I25" s="1"/>
      <c r="J25" s="18">
        <f t="shared" si="4"/>
        <v>39</v>
      </c>
      <c r="K25" s="1"/>
      <c r="L25" s="1">
        <f t="shared" si="5"/>
        <v>16</v>
      </c>
      <c r="M25" s="18">
        <f t="shared" si="6"/>
        <v>30</v>
      </c>
      <c r="N25" s="18"/>
      <c r="O25" s="11">
        <f t="shared" si="7"/>
        <v>0.75</v>
      </c>
      <c r="P25" s="11">
        <f t="shared" si="8"/>
        <v>0.5</v>
      </c>
      <c r="Q25" s="11">
        <f t="shared" si="9"/>
        <v>0</v>
      </c>
      <c r="R25" s="18">
        <v>7</v>
      </c>
      <c r="S25" s="18"/>
      <c r="T25" s="1">
        <f t="shared" si="10"/>
        <v>4</v>
      </c>
      <c r="U25" s="18">
        <f t="shared" si="11"/>
        <v>7</v>
      </c>
      <c r="V25" s="1"/>
      <c r="W25" s="2">
        <f t="shared" si="0"/>
        <v>1.25</v>
      </c>
      <c r="X25" s="21">
        <f t="shared" si="1"/>
        <v>15</v>
      </c>
    </row>
    <row r="26" spans="1:24" ht="12.75">
      <c r="A26" s="18">
        <v>25</v>
      </c>
      <c r="B26" s="27">
        <f t="shared" si="2"/>
        <v>27</v>
      </c>
      <c r="C26" t="s">
        <v>24</v>
      </c>
      <c r="D26" s="1">
        <v>3</v>
      </c>
      <c r="E26" s="1">
        <v>1</v>
      </c>
      <c r="F26" s="1">
        <v>4</v>
      </c>
      <c r="G26" s="1">
        <f t="shared" si="3"/>
        <v>8</v>
      </c>
      <c r="H26" s="1">
        <v>63.1</v>
      </c>
      <c r="I26" s="1"/>
      <c r="J26" s="18">
        <f t="shared" si="4"/>
        <v>26</v>
      </c>
      <c r="K26" s="1"/>
      <c r="L26" s="1">
        <f t="shared" si="5"/>
        <v>18</v>
      </c>
      <c r="M26" s="18">
        <f t="shared" si="6"/>
        <v>28</v>
      </c>
      <c r="N26" s="18"/>
      <c r="O26" s="11">
        <f t="shared" si="7"/>
        <v>0.04754358161648178</v>
      </c>
      <c r="P26" s="11">
        <f t="shared" si="8"/>
        <v>0.01584786053882726</v>
      </c>
      <c r="Q26" s="11">
        <f t="shared" si="9"/>
        <v>0.06339144215530904</v>
      </c>
      <c r="R26" s="18">
        <v>50</v>
      </c>
      <c r="S26" s="18"/>
      <c r="T26" s="1">
        <f t="shared" si="10"/>
        <v>0.28526148969889065</v>
      </c>
      <c r="U26" s="18">
        <f t="shared" si="11"/>
        <v>62</v>
      </c>
      <c r="V26" s="1"/>
      <c r="W26" s="2">
        <f t="shared" si="0"/>
        <v>0.127</v>
      </c>
      <c r="X26" s="21">
        <f t="shared" si="1"/>
        <v>62</v>
      </c>
    </row>
    <row r="27" spans="1:24" ht="12.75">
      <c r="A27" s="18">
        <v>26</v>
      </c>
      <c r="B27" s="27">
        <f t="shared" si="2"/>
        <v>28</v>
      </c>
      <c r="C27" t="s">
        <v>25</v>
      </c>
      <c r="D27" s="1">
        <v>2</v>
      </c>
      <c r="E27" s="1">
        <v>6</v>
      </c>
      <c r="F27" s="1">
        <v>7</v>
      </c>
      <c r="G27" s="1">
        <f t="shared" si="3"/>
        <v>15</v>
      </c>
      <c r="H27" s="1">
        <v>9.9</v>
      </c>
      <c r="I27" s="1"/>
      <c r="J27" s="18">
        <f t="shared" si="4"/>
        <v>20</v>
      </c>
      <c r="K27" s="1"/>
      <c r="L27" s="1">
        <f t="shared" si="5"/>
        <v>27</v>
      </c>
      <c r="M27" s="18">
        <f t="shared" si="6"/>
        <v>20</v>
      </c>
      <c r="N27" s="18"/>
      <c r="O27" s="11">
        <f t="shared" si="7"/>
        <v>0.20202020202020202</v>
      </c>
      <c r="P27" s="11">
        <f t="shared" si="8"/>
        <v>0.6060606060606061</v>
      </c>
      <c r="Q27" s="11">
        <f t="shared" si="9"/>
        <v>0.7070707070707071</v>
      </c>
      <c r="R27" s="18">
        <v>21</v>
      </c>
      <c r="S27" s="18"/>
      <c r="T27" s="1">
        <f t="shared" si="10"/>
        <v>2.7272727272727275</v>
      </c>
      <c r="U27" s="18">
        <f t="shared" si="11"/>
        <v>11</v>
      </c>
      <c r="V27" s="1"/>
      <c r="W27" s="2">
        <f t="shared" si="0"/>
        <v>1.515</v>
      </c>
      <c r="X27" s="21">
        <f t="shared" si="1"/>
        <v>10</v>
      </c>
    </row>
    <row r="28" spans="1:25" ht="12.75">
      <c r="A28" s="18">
        <v>27</v>
      </c>
      <c r="B28" s="27">
        <f t="shared" si="2"/>
        <v>29</v>
      </c>
      <c r="C28" t="s">
        <v>26</v>
      </c>
      <c r="D28" s="1">
        <v>2</v>
      </c>
      <c r="E28" s="1">
        <v>4</v>
      </c>
      <c r="F28" s="1">
        <v>1</v>
      </c>
      <c r="G28" s="1">
        <f t="shared" si="3"/>
        <v>7</v>
      </c>
      <c r="H28" s="1">
        <v>8.2</v>
      </c>
      <c r="I28" s="1"/>
      <c r="J28" s="18">
        <f t="shared" si="4"/>
        <v>30</v>
      </c>
      <c r="K28" s="1"/>
      <c r="L28" s="1">
        <f t="shared" si="5"/>
        <v>17</v>
      </c>
      <c r="M28" s="18">
        <f t="shared" si="6"/>
        <v>29</v>
      </c>
      <c r="N28" s="18"/>
      <c r="O28" s="11">
        <f t="shared" si="7"/>
        <v>0.24390243902439027</v>
      </c>
      <c r="P28" s="11">
        <f t="shared" si="8"/>
        <v>0.48780487804878053</v>
      </c>
      <c r="Q28" s="11">
        <f t="shared" si="9"/>
        <v>0.12195121951219513</v>
      </c>
      <c r="R28" s="18">
        <v>19</v>
      </c>
      <c r="S28" s="18"/>
      <c r="T28" s="1">
        <f t="shared" si="10"/>
        <v>2.073170731707317</v>
      </c>
      <c r="U28" s="18">
        <f t="shared" si="11"/>
        <v>22</v>
      </c>
      <c r="V28" s="1"/>
      <c r="W28" s="2">
        <f t="shared" si="0"/>
        <v>0.854</v>
      </c>
      <c r="X28" s="21">
        <f t="shared" si="1"/>
        <v>20</v>
      </c>
      <c r="Y28" s="2" t="s">
        <v>87</v>
      </c>
    </row>
    <row r="29" spans="1:24" ht="12.75">
      <c r="A29" s="18">
        <v>28</v>
      </c>
      <c r="B29" s="27">
        <f t="shared" si="2"/>
        <v>30</v>
      </c>
      <c r="C29" t="s">
        <v>27</v>
      </c>
      <c r="D29" s="1">
        <v>2</v>
      </c>
      <c r="E29" s="1">
        <v>3</v>
      </c>
      <c r="F29" s="1">
        <v>2</v>
      </c>
      <c r="G29" s="1">
        <f t="shared" si="3"/>
        <v>7</v>
      </c>
      <c r="H29" s="1">
        <v>70.7</v>
      </c>
      <c r="I29" s="1"/>
      <c r="J29" s="18">
        <f t="shared" si="4"/>
        <v>30</v>
      </c>
      <c r="K29" s="1"/>
      <c r="L29" s="1">
        <f t="shared" si="5"/>
        <v>16</v>
      </c>
      <c r="M29" s="18">
        <f t="shared" si="6"/>
        <v>30</v>
      </c>
      <c r="N29" s="18"/>
      <c r="O29" s="11">
        <f t="shared" si="7"/>
        <v>0.028288543140028287</v>
      </c>
      <c r="P29" s="11">
        <f t="shared" si="8"/>
        <v>0.042432814710042434</v>
      </c>
      <c r="Q29" s="11">
        <f t="shared" si="9"/>
        <v>0.028288543140028287</v>
      </c>
      <c r="R29" s="18">
        <v>54</v>
      </c>
      <c r="S29" s="18"/>
      <c r="T29" s="1">
        <f t="shared" si="10"/>
        <v>0.22630834512022632</v>
      </c>
      <c r="U29" s="18">
        <f t="shared" si="11"/>
        <v>66</v>
      </c>
      <c r="V29" s="1"/>
      <c r="W29" s="2">
        <f t="shared" si="0"/>
        <v>0.099</v>
      </c>
      <c r="X29" s="21">
        <f t="shared" si="1"/>
        <v>64</v>
      </c>
    </row>
    <row r="30" spans="1:25" ht="12.75">
      <c r="A30" s="18">
        <v>29</v>
      </c>
      <c r="B30" s="27">
        <f t="shared" si="2"/>
        <v>31</v>
      </c>
      <c r="C30" t="s">
        <v>29</v>
      </c>
      <c r="D30" s="1">
        <v>2</v>
      </c>
      <c r="E30" s="1">
        <v>2</v>
      </c>
      <c r="F30" s="1">
        <v>2</v>
      </c>
      <c r="G30" s="1">
        <f t="shared" si="3"/>
        <v>6</v>
      </c>
      <c r="H30" s="1">
        <v>5.4</v>
      </c>
      <c r="I30" s="1"/>
      <c r="J30" s="18">
        <f t="shared" si="4"/>
        <v>34</v>
      </c>
      <c r="K30" s="1"/>
      <c r="L30" s="1">
        <f t="shared" si="5"/>
        <v>14</v>
      </c>
      <c r="M30" s="18">
        <f t="shared" si="6"/>
        <v>33</v>
      </c>
      <c r="N30" s="18"/>
      <c r="O30" s="11">
        <f t="shared" si="7"/>
        <v>0.37037037037037035</v>
      </c>
      <c r="P30" s="11">
        <f t="shared" si="8"/>
        <v>0.37037037037037035</v>
      </c>
      <c r="Q30" s="11">
        <f t="shared" si="9"/>
        <v>0.37037037037037035</v>
      </c>
      <c r="R30" s="18">
        <v>11</v>
      </c>
      <c r="S30" s="18"/>
      <c r="T30" s="1">
        <f t="shared" si="10"/>
        <v>2.5925925925925926</v>
      </c>
      <c r="U30" s="18">
        <f t="shared" si="11"/>
        <v>13</v>
      </c>
      <c r="V30" s="1"/>
      <c r="W30" s="2">
        <f t="shared" si="0"/>
        <v>1.111</v>
      </c>
      <c r="X30" s="21">
        <f t="shared" si="1"/>
        <v>17</v>
      </c>
      <c r="Y30" s="2" t="s">
        <v>88</v>
      </c>
    </row>
    <row r="31" spans="1:24" ht="12.75">
      <c r="A31" s="18">
        <v>29</v>
      </c>
      <c r="B31" s="27">
        <f t="shared" si="2"/>
        <v>31</v>
      </c>
      <c r="C31" t="s">
        <v>28</v>
      </c>
      <c r="D31" s="1">
        <v>2</v>
      </c>
      <c r="E31" s="1">
        <v>2</v>
      </c>
      <c r="F31" s="1">
        <v>2</v>
      </c>
      <c r="G31" s="1">
        <f t="shared" si="3"/>
        <v>6</v>
      </c>
      <c r="H31" s="1">
        <v>66.6</v>
      </c>
      <c r="I31" s="1"/>
      <c r="J31" s="18">
        <f t="shared" si="4"/>
        <v>34</v>
      </c>
      <c r="K31" s="1"/>
      <c r="L31" s="1">
        <f t="shared" si="5"/>
        <v>14</v>
      </c>
      <c r="M31" s="18">
        <f t="shared" si="6"/>
        <v>33</v>
      </c>
      <c r="N31" s="18"/>
      <c r="O31" s="11">
        <f t="shared" si="7"/>
        <v>0.030030030030030033</v>
      </c>
      <c r="P31" s="11">
        <f t="shared" si="8"/>
        <v>0.030030030030030033</v>
      </c>
      <c r="Q31" s="11">
        <f t="shared" si="9"/>
        <v>0.030030030030030033</v>
      </c>
      <c r="R31" s="18">
        <v>53</v>
      </c>
      <c r="S31" s="18"/>
      <c r="T31" s="1">
        <f t="shared" si="10"/>
        <v>0.21021021021021025</v>
      </c>
      <c r="U31" s="18">
        <f t="shared" si="11"/>
        <v>67</v>
      </c>
      <c r="V31" s="1"/>
      <c r="W31" s="2">
        <f t="shared" si="0"/>
        <v>0.09</v>
      </c>
      <c r="X31" s="21">
        <f t="shared" si="1"/>
        <v>66</v>
      </c>
    </row>
    <row r="32" spans="1:24" ht="12.75">
      <c r="A32" s="18">
        <v>31</v>
      </c>
      <c r="B32" s="27">
        <f t="shared" si="2"/>
        <v>33</v>
      </c>
      <c r="C32" t="s">
        <v>30</v>
      </c>
      <c r="D32" s="1">
        <v>2</v>
      </c>
      <c r="E32" s="1">
        <v>2</v>
      </c>
      <c r="F32" s="1">
        <v>1</v>
      </c>
      <c r="G32" s="1">
        <f t="shared" si="3"/>
        <v>5</v>
      </c>
      <c r="H32" s="1">
        <v>22.6</v>
      </c>
      <c r="I32" s="1"/>
      <c r="J32" s="18">
        <f t="shared" si="4"/>
        <v>39</v>
      </c>
      <c r="K32" s="1"/>
      <c r="L32" s="1">
        <f t="shared" si="5"/>
        <v>13</v>
      </c>
      <c r="M32" s="18">
        <f t="shared" si="6"/>
        <v>38</v>
      </c>
      <c r="N32" s="18"/>
      <c r="O32" s="11">
        <f t="shared" si="7"/>
        <v>0.08849557522123894</v>
      </c>
      <c r="P32" s="11">
        <f t="shared" si="8"/>
        <v>0.08849557522123894</v>
      </c>
      <c r="Q32" s="11">
        <f t="shared" si="9"/>
        <v>0.04424778761061947</v>
      </c>
      <c r="R32" s="18">
        <v>41</v>
      </c>
      <c r="S32" s="18"/>
      <c r="T32" s="1">
        <f t="shared" si="10"/>
        <v>0.575221238938053</v>
      </c>
      <c r="U32" s="18">
        <f t="shared" si="11"/>
        <v>46</v>
      </c>
      <c r="V32" s="1"/>
      <c r="W32" s="2">
        <f t="shared" si="0"/>
        <v>0.221</v>
      </c>
      <c r="X32" s="21">
        <f t="shared" si="1"/>
        <v>52</v>
      </c>
    </row>
    <row r="33" spans="1:24" ht="12.75">
      <c r="A33" s="18">
        <v>32</v>
      </c>
      <c r="B33" s="27">
        <f t="shared" si="2"/>
        <v>34</v>
      </c>
      <c r="C33" t="s">
        <v>31</v>
      </c>
      <c r="D33" s="1">
        <v>2</v>
      </c>
      <c r="E33" s="1">
        <v>2</v>
      </c>
      <c r="F33" s="1">
        <v>0</v>
      </c>
      <c r="G33" s="1">
        <f t="shared" si="3"/>
        <v>4</v>
      </c>
      <c r="H33" s="1">
        <v>4.7</v>
      </c>
      <c r="I33" s="1"/>
      <c r="J33" s="18">
        <f t="shared" si="4"/>
        <v>48</v>
      </c>
      <c r="K33" s="1"/>
      <c r="L33" s="1">
        <f t="shared" si="5"/>
        <v>12</v>
      </c>
      <c r="M33" s="18">
        <f t="shared" si="6"/>
        <v>39</v>
      </c>
      <c r="N33" s="18"/>
      <c r="O33" s="11">
        <f t="shared" si="7"/>
        <v>0.425531914893617</v>
      </c>
      <c r="P33" s="11">
        <f t="shared" si="8"/>
        <v>0.425531914893617</v>
      </c>
      <c r="Q33" s="11">
        <f t="shared" si="9"/>
        <v>0</v>
      </c>
      <c r="R33" s="18">
        <v>10</v>
      </c>
      <c r="S33" s="18"/>
      <c r="T33" s="1">
        <f t="shared" si="10"/>
        <v>2.5531914893617023</v>
      </c>
      <c r="U33" s="18">
        <f t="shared" si="11"/>
        <v>15</v>
      </c>
      <c r="V33" s="1"/>
      <c r="W33" s="2">
        <f t="shared" si="0"/>
        <v>0.851</v>
      </c>
      <c r="X33" s="21">
        <f t="shared" si="1"/>
        <v>21</v>
      </c>
    </row>
    <row r="34" spans="1:24" ht="12.75">
      <c r="A34" s="18">
        <v>33</v>
      </c>
      <c r="B34" s="27">
        <f t="shared" si="2"/>
        <v>35</v>
      </c>
      <c r="C34" t="s">
        <v>32</v>
      </c>
      <c r="D34" s="1">
        <v>2</v>
      </c>
      <c r="E34" s="1">
        <v>1</v>
      </c>
      <c r="F34" s="1">
        <v>9</v>
      </c>
      <c r="G34" s="1">
        <f t="shared" si="3"/>
        <v>12</v>
      </c>
      <c r="H34" s="1">
        <v>7.5</v>
      </c>
      <c r="I34" s="1"/>
      <c r="J34" s="18">
        <f t="shared" si="4"/>
        <v>21</v>
      </c>
      <c r="K34" s="1"/>
      <c r="L34" s="1">
        <f t="shared" si="5"/>
        <v>19</v>
      </c>
      <c r="M34" s="18">
        <f t="shared" si="6"/>
        <v>27</v>
      </c>
      <c r="N34" s="18"/>
      <c r="O34" s="11">
        <f t="shared" si="7"/>
        <v>0.26666666666666666</v>
      </c>
      <c r="P34" s="11">
        <f t="shared" si="8"/>
        <v>0.13333333333333333</v>
      </c>
      <c r="Q34" s="11">
        <f t="shared" si="9"/>
        <v>1.2</v>
      </c>
      <c r="R34" s="18">
        <v>15</v>
      </c>
      <c r="S34" s="18"/>
      <c r="T34" s="1">
        <f t="shared" si="10"/>
        <v>2.533333333333333</v>
      </c>
      <c r="U34" s="18">
        <f t="shared" si="11"/>
        <v>16</v>
      </c>
      <c r="V34" s="1"/>
      <c r="W34" s="2">
        <f aca="true" t="shared" si="12" ref="W34:W65">ROUND(G34/H34,3)</f>
        <v>1.6</v>
      </c>
      <c r="X34" s="21">
        <f t="shared" si="1"/>
        <v>9</v>
      </c>
    </row>
    <row r="35" spans="1:24" ht="12.75">
      <c r="A35" s="18">
        <v>34</v>
      </c>
      <c r="B35" s="27">
        <f t="shared" si="2"/>
        <v>36</v>
      </c>
      <c r="C35" t="s">
        <v>34</v>
      </c>
      <c r="D35" s="1">
        <v>2</v>
      </c>
      <c r="E35" s="1">
        <v>1</v>
      </c>
      <c r="F35" s="1">
        <v>2</v>
      </c>
      <c r="G35" s="1">
        <f t="shared" si="3"/>
        <v>5</v>
      </c>
      <c r="H35" s="1">
        <v>25.7</v>
      </c>
      <c r="I35" s="1"/>
      <c r="J35" s="18">
        <f t="shared" si="4"/>
        <v>39</v>
      </c>
      <c r="K35" s="1"/>
      <c r="L35" s="1">
        <f t="shared" si="5"/>
        <v>12</v>
      </c>
      <c r="M35" s="18">
        <f t="shared" si="6"/>
        <v>39</v>
      </c>
      <c r="N35" s="18"/>
      <c r="O35" s="11">
        <f t="shared" si="7"/>
        <v>0.07782101167315175</v>
      </c>
      <c r="P35" s="11">
        <f t="shared" si="8"/>
        <v>0.038910505836575876</v>
      </c>
      <c r="Q35" s="11">
        <f t="shared" si="9"/>
        <v>0.07782101167315175</v>
      </c>
      <c r="R35" s="18">
        <v>43</v>
      </c>
      <c r="S35" s="18"/>
      <c r="T35" s="1">
        <f t="shared" si="10"/>
        <v>0.4669260700389105</v>
      </c>
      <c r="U35" s="18">
        <f t="shared" si="11"/>
        <v>51</v>
      </c>
      <c r="V35" s="1"/>
      <c r="W35" s="2">
        <f t="shared" si="12"/>
        <v>0.195</v>
      </c>
      <c r="X35" s="21">
        <f t="shared" si="1"/>
        <v>54</v>
      </c>
    </row>
    <row r="36" spans="1:24" ht="12.75">
      <c r="A36" s="18">
        <v>34</v>
      </c>
      <c r="B36" s="27">
        <f t="shared" si="2"/>
        <v>36</v>
      </c>
      <c r="C36" t="s">
        <v>33</v>
      </c>
      <c r="D36" s="1">
        <v>2</v>
      </c>
      <c r="E36" s="1">
        <v>1</v>
      </c>
      <c r="F36" s="1">
        <v>2</v>
      </c>
      <c r="G36" s="1">
        <f t="shared" si="3"/>
        <v>5</v>
      </c>
      <c r="H36" s="1">
        <v>2.6</v>
      </c>
      <c r="I36" s="1"/>
      <c r="J36" s="18">
        <f t="shared" si="4"/>
        <v>39</v>
      </c>
      <c r="K36" s="1"/>
      <c r="L36" s="1">
        <f t="shared" si="5"/>
        <v>12</v>
      </c>
      <c r="M36" s="18">
        <f t="shared" si="6"/>
        <v>39</v>
      </c>
      <c r="N36" s="18"/>
      <c r="O36" s="11">
        <f t="shared" si="7"/>
        <v>0.7692307692307692</v>
      </c>
      <c r="P36" s="11">
        <f t="shared" si="8"/>
        <v>0.3846153846153846</v>
      </c>
      <c r="Q36" s="11">
        <f t="shared" si="9"/>
        <v>0.7692307692307692</v>
      </c>
      <c r="R36" s="18">
        <v>6</v>
      </c>
      <c r="S36" s="18"/>
      <c r="T36" s="1">
        <f t="shared" si="10"/>
        <v>4.615384615384615</v>
      </c>
      <c r="U36" s="18">
        <f t="shared" si="11"/>
        <v>5</v>
      </c>
      <c r="V36" s="1"/>
      <c r="W36" s="2">
        <f t="shared" si="12"/>
        <v>1.923</v>
      </c>
      <c r="X36" s="21">
        <f t="shared" si="1"/>
        <v>6</v>
      </c>
    </row>
    <row r="37" spans="1:24" ht="12.75">
      <c r="A37" s="18">
        <v>36</v>
      </c>
      <c r="B37" s="27">
        <f t="shared" si="2"/>
        <v>38</v>
      </c>
      <c r="C37" t="s">
        <v>35</v>
      </c>
      <c r="D37" s="1">
        <v>2</v>
      </c>
      <c r="E37" s="1">
        <v>1</v>
      </c>
      <c r="F37" s="1">
        <v>0</v>
      </c>
      <c r="G37" s="1">
        <f t="shared" si="3"/>
        <v>3</v>
      </c>
      <c r="H37" s="1">
        <v>30.4</v>
      </c>
      <c r="I37" s="1"/>
      <c r="J37" s="18">
        <f t="shared" si="4"/>
        <v>53</v>
      </c>
      <c r="K37" s="1"/>
      <c r="L37" s="1">
        <f t="shared" si="5"/>
        <v>10</v>
      </c>
      <c r="M37" s="18">
        <f t="shared" si="6"/>
        <v>44</v>
      </c>
      <c r="N37" s="18"/>
      <c r="O37" s="11">
        <f t="shared" si="7"/>
        <v>0.06578947368421052</v>
      </c>
      <c r="P37" s="11">
        <f t="shared" si="8"/>
        <v>0.03289473684210526</v>
      </c>
      <c r="Q37" s="11">
        <f t="shared" si="9"/>
        <v>0</v>
      </c>
      <c r="R37" s="18">
        <v>47</v>
      </c>
      <c r="S37" s="18"/>
      <c r="T37" s="1">
        <f t="shared" si="10"/>
        <v>0.3289473684210526</v>
      </c>
      <c r="U37" s="18">
        <f t="shared" si="11"/>
        <v>57</v>
      </c>
      <c r="V37" s="1"/>
      <c r="W37" s="2">
        <f t="shared" si="12"/>
        <v>0.099</v>
      </c>
      <c r="X37" s="21">
        <f t="shared" si="1"/>
        <v>64</v>
      </c>
    </row>
    <row r="38" spans="1:25" ht="12.75">
      <c r="A38" s="18">
        <v>37</v>
      </c>
      <c r="B38" s="27">
        <f t="shared" si="2"/>
        <v>39</v>
      </c>
      <c r="C38" t="s">
        <v>36</v>
      </c>
      <c r="D38" s="1">
        <v>2</v>
      </c>
      <c r="E38" s="1">
        <v>0</v>
      </c>
      <c r="F38" s="1">
        <v>6</v>
      </c>
      <c r="G38" s="1">
        <f t="shared" si="3"/>
        <v>8</v>
      </c>
      <c r="H38" s="1">
        <v>5.4</v>
      </c>
      <c r="I38" s="1"/>
      <c r="J38" s="18">
        <f t="shared" si="4"/>
        <v>26</v>
      </c>
      <c r="K38" s="1"/>
      <c r="L38" s="1">
        <f t="shared" si="5"/>
        <v>14</v>
      </c>
      <c r="M38" s="18">
        <f t="shared" si="6"/>
        <v>33</v>
      </c>
      <c r="N38" s="18"/>
      <c r="O38" s="11">
        <f t="shared" si="7"/>
        <v>0.37037037037037035</v>
      </c>
      <c r="P38" s="11">
        <f t="shared" si="8"/>
        <v>0</v>
      </c>
      <c r="Q38" s="11">
        <f t="shared" si="9"/>
        <v>1.111111111111111</v>
      </c>
      <c r="R38" s="18">
        <v>13</v>
      </c>
      <c r="S38" s="18"/>
      <c r="T38" s="1">
        <f t="shared" si="10"/>
        <v>2.5925925925925926</v>
      </c>
      <c r="U38" s="18">
        <f t="shared" si="11"/>
        <v>13</v>
      </c>
      <c r="V38" s="1"/>
      <c r="W38" s="2">
        <f t="shared" si="12"/>
        <v>1.481</v>
      </c>
      <c r="X38" s="21">
        <f t="shared" si="1"/>
        <v>11</v>
      </c>
      <c r="Y38" s="2" t="s">
        <v>88</v>
      </c>
    </row>
    <row r="39" spans="1:26" ht="12.75">
      <c r="A39" s="18">
        <v>38</v>
      </c>
      <c r="B39" s="27">
        <f t="shared" si="2"/>
        <v>40</v>
      </c>
      <c r="C39" t="s">
        <v>37</v>
      </c>
      <c r="D39" s="1">
        <v>2</v>
      </c>
      <c r="E39" s="1">
        <v>0</v>
      </c>
      <c r="F39" s="1">
        <v>4</v>
      </c>
      <c r="G39" s="1">
        <f t="shared" si="3"/>
        <v>6</v>
      </c>
      <c r="H39" s="1">
        <v>36.9</v>
      </c>
      <c r="I39" s="1"/>
      <c r="J39" s="18">
        <f t="shared" si="4"/>
        <v>34</v>
      </c>
      <c r="K39" s="1"/>
      <c r="L39" s="1">
        <f t="shared" si="5"/>
        <v>12</v>
      </c>
      <c r="M39" s="18">
        <f t="shared" si="6"/>
        <v>39</v>
      </c>
      <c r="N39" s="18"/>
      <c r="O39" s="11">
        <f t="shared" si="7"/>
        <v>0.05420054200542006</v>
      </c>
      <c r="P39" s="11">
        <f t="shared" si="8"/>
        <v>0</v>
      </c>
      <c r="Q39" s="11">
        <f t="shared" si="9"/>
        <v>0.10840108401084012</v>
      </c>
      <c r="R39" s="18">
        <v>49</v>
      </c>
      <c r="S39" s="18"/>
      <c r="T39" s="1">
        <f t="shared" si="10"/>
        <v>0.3252032520325203</v>
      </c>
      <c r="U39" s="18">
        <f t="shared" si="11"/>
        <v>58</v>
      </c>
      <c r="V39" s="1"/>
      <c r="W39" s="2">
        <f t="shared" si="12"/>
        <v>0.163</v>
      </c>
      <c r="X39" s="21">
        <f t="shared" si="1"/>
        <v>57</v>
      </c>
      <c r="Z39" s="8"/>
    </row>
    <row r="40" spans="1:26" ht="12.75">
      <c r="A40" s="18">
        <v>39</v>
      </c>
      <c r="B40" s="27">
        <f t="shared" si="2"/>
        <v>41</v>
      </c>
      <c r="C40" t="s">
        <v>38</v>
      </c>
      <c r="D40" s="1">
        <v>2</v>
      </c>
      <c r="E40" s="1">
        <v>0</v>
      </c>
      <c r="F40" s="1">
        <v>1</v>
      </c>
      <c r="G40" s="1">
        <f t="shared" si="3"/>
        <v>3</v>
      </c>
      <c r="H40" s="1">
        <v>15.8</v>
      </c>
      <c r="I40" s="1"/>
      <c r="J40" s="18">
        <f t="shared" si="4"/>
        <v>53</v>
      </c>
      <c r="K40" s="1"/>
      <c r="L40" s="1">
        <f t="shared" si="5"/>
        <v>9</v>
      </c>
      <c r="M40" s="18">
        <f t="shared" si="6"/>
        <v>46</v>
      </c>
      <c r="N40" s="18"/>
      <c r="O40" s="11">
        <f t="shared" si="7"/>
        <v>0.12658227848101264</v>
      </c>
      <c r="P40" s="11">
        <f t="shared" si="8"/>
        <v>0</v>
      </c>
      <c r="Q40" s="11">
        <f t="shared" si="9"/>
        <v>0.06329113924050632</v>
      </c>
      <c r="R40" s="18">
        <v>33</v>
      </c>
      <c r="S40" s="18"/>
      <c r="T40" s="1">
        <f t="shared" si="10"/>
        <v>0.5696202531645569</v>
      </c>
      <c r="U40" s="18">
        <f t="shared" si="11"/>
        <v>47</v>
      </c>
      <c r="V40" s="1"/>
      <c r="W40" s="2">
        <f t="shared" si="12"/>
        <v>0.19</v>
      </c>
      <c r="X40" s="21">
        <f t="shared" si="1"/>
        <v>55</v>
      </c>
      <c r="Z40" s="9"/>
    </row>
    <row r="41" spans="1:26" ht="12.75">
      <c r="A41" s="18">
        <v>40</v>
      </c>
      <c r="B41" s="27">
        <f t="shared" si="2"/>
        <v>42</v>
      </c>
      <c r="C41" t="s">
        <v>39</v>
      </c>
      <c r="D41" s="1">
        <v>1</v>
      </c>
      <c r="E41" s="1">
        <v>4</v>
      </c>
      <c r="F41" s="1">
        <v>3</v>
      </c>
      <c r="G41" s="1">
        <f t="shared" si="3"/>
        <v>8</v>
      </c>
      <c r="H41" s="1">
        <v>14.8</v>
      </c>
      <c r="I41" s="1"/>
      <c r="J41" s="18">
        <f t="shared" si="4"/>
        <v>26</v>
      </c>
      <c r="K41" s="1"/>
      <c r="L41" s="1">
        <f t="shared" si="5"/>
        <v>15</v>
      </c>
      <c r="M41" s="18">
        <f t="shared" si="6"/>
        <v>32</v>
      </c>
      <c r="N41" s="18"/>
      <c r="O41" s="11">
        <f t="shared" si="7"/>
        <v>0.06756756756756756</v>
      </c>
      <c r="P41" s="11">
        <f t="shared" si="8"/>
        <v>0.27027027027027023</v>
      </c>
      <c r="Q41" s="11">
        <f t="shared" si="9"/>
        <v>0.2027027027027027</v>
      </c>
      <c r="R41" s="18">
        <v>46</v>
      </c>
      <c r="S41" s="18"/>
      <c r="T41" s="1">
        <f t="shared" si="10"/>
        <v>1.0135135135135134</v>
      </c>
      <c r="U41" s="18">
        <f t="shared" si="11"/>
        <v>35</v>
      </c>
      <c r="V41" s="1"/>
      <c r="W41" s="2">
        <f t="shared" si="12"/>
        <v>0.541</v>
      </c>
      <c r="X41" s="21">
        <f t="shared" si="1"/>
        <v>33</v>
      </c>
      <c r="Z41" s="9"/>
    </row>
    <row r="42" spans="1:26" ht="12.75">
      <c r="A42" s="18">
        <v>41</v>
      </c>
      <c r="B42" s="27">
        <f t="shared" si="2"/>
        <v>43</v>
      </c>
      <c r="C42" t="s">
        <v>40</v>
      </c>
      <c r="D42" s="1">
        <v>1</v>
      </c>
      <c r="E42" s="1">
        <v>4</v>
      </c>
      <c r="F42" s="1">
        <v>2</v>
      </c>
      <c r="G42" s="1">
        <f t="shared" si="3"/>
        <v>7</v>
      </c>
      <c r="H42" s="1">
        <v>31.6</v>
      </c>
      <c r="I42" s="1"/>
      <c r="J42" s="18">
        <f t="shared" si="4"/>
        <v>30</v>
      </c>
      <c r="K42" s="1"/>
      <c r="L42" s="1">
        <f t="shared" si="5"/>
        <v>14</v>
      </c>
      <c r="M42" s="18">
        <f t="shared" si="6"/>
        <v>33</v>
      </c>
      <c r="N42" s="18"/>
      <c r="O42" s="11">
        <f t="shared" si="7"/>
        <v>0.03164556962025316</v>
      </c>
      <c r="P42" s="11">
        <f t="shared" si="8"/>
        <v>0.12658227848101264</v>
      </c>
      <c r="Q42" s="11">
        <f t="shared" si="9"/>
        <v>0.06329113924050632</v>
      </c>
      <c r="R42" s="18">
        <v>52</v>
      </c>
      <c r="S42" s="18"/>
      <c r="T42" s="1">
        <f t="shared" si="10"/>
        <v>0.4430379746835442</v>
      </c>
      <c r="U42" s="18">
        <f t="shared" si="11"/>
        <v>53</v>
      </c>
      <c r="V42" s="1"/>
      <c r="W42" s="2">
        <f t="shared" si="12"/>
        <v>0.222</v>
      </c>
      <c r="X42" s="21">
        <f t="shared" si="1"/>
        <v>51</v>
      </c>
      <c r="Z42" s="9"/>
    </row>
    <row r="43" spans="1:26" ht="12.75">
      <c r="A43" s="18">
        <v>42</v>
      </c>
      <c r="B43" s="27">
        <f t="shared" si="2"/>
        <v>44</v>
      </c>
      <c r="C43" t="s">
        <v>41</v>
      </c>
      <c r="D43" s="1">
        <v>1</v>
      </c>
      <c r="E43" s="1">
        <v>3</v>
      </c>
      <c r="F43" s="1">
        <v>4</v>
      </c>
      <c r="G43" s="1">
        <f t="shared" si="3"/>
        <v>8</v>
      </c>
      <c r="H43" s="1">
        <v>10.2</v>
      </c>
      <c r="I43" s="1"/>
      <c r="J43" s="18">
        <f t="shared" si="4"/>
        <v>26</v>
      </c>
      <c r="K43" s="1"/>
      <c r="L43" s="1">
        <f t="shared" si="5"/>
        <v>14</v>
      </c>
      <c r="M43" s="18">
        <f t="shared" si="6"/>
        <v>33</v>
      </c>
      <c r="N43" s="18"/>
      <c r="O43" s="11">
        <f t="shared" si="7"/>
        <v>0.09803921568627452</v>
      </c>
      <c r="P43" s="11">
        <f t="shared" si="8"/>
        <v>0.29411764705882354</v>
      </c>
      <c r="Q43" s="11">
        <f t="shared" si="9"/>
        <v>0.3921568627450981</v>
      </c>
      <c r="R43" s="18">
        <v>38</v>
      </c>
      <c r="S43" s="18"/>
      <c r="T43" s="1">
        <f t="shared" si="10"/>
        <v>1.3725490196078431</v>
      </c>
      <c r="U43" s="18">
        <f t="shared" si="11"/>
        <v>26</v>
      </c>
      <c r="V43" s="1"/>
      <c r="W43" s="2">
        <f t="shared" si="12"/>
        <v>0.784</v>
      </c>
      <c r="X43" s="21">
        <f t="shared" si="1"/>
        <v>22</v>
      </c>
      <c r="Y43" s="2" t="s">
        <v>88</v>
      </c>
      <c r="Z43" s="9"/>
    </row>
    <row r="44" spans="1:26" ht="12.75">
      <c r="A44" s="18">
        <v>43</v>
      </c>
      <c r="B44" s="27">
        <f t="shared" si="2"/>
        <v>45</v>
      </c>
      <c r="C44" t="s">
        <v>42</v>
      </c>
      <c r="D44" s="1">
        <v>1</v>
      </c>
      <c r="E44" s="1">
        <v>3</v>
      </c>
      <c r="F44" s="1">
        <v>2</v>
      </c>
      <c r="G44" s="1">
        <f t="shared" si="3"/>
        <v>6</v>
      </c>
      <c r="H44" s="1">
        <v>44</v>
      </c>
      <c r="I44" s="1"/>
      <c r="J44" s="18">
        <f t="shared" si="4"/>
        <v>34</v>
      </c>
      <c r="K44" s="1"/>
      <c r="L44" s="1">
        <f t="shared" si="5"/>
        <v>12</v>
      </c>
      <c r="M44" s="18">
        <f t="shared" si="6"/>
        <v>39</v>
      </c>
      <c r="N44" s="18"/>
      <c r="O44" s="11">
        <f t="shared" si="7"/>
        <v>0.022727272727272728</v>
      </c>
      <c r="P44" s="11">
        <f t="shared" si="8"/>
        <v>0.06818181818181818</v>
      </c>
      <c r="Q44" s="11">
        <f t="shared" si="9"/>
        <v>0.045454545454545456</v>
      </c>
      <c r="R44" s="18">
        <v>56</v>
      </c>
      <c r="S44" s="18"/>
      <c r="T44" s="1">
        <f t="shared" si="10"/>
        <v>0.2727272727272727</v>
      </c>
      <c r="U44" s="18">
        <f t="shared" si="11"/>
        <v>63</v>
      </c>
      <c r="V44" s="1"/>
      <c r="W44" s="2">
        <f t="shared" si="12"/>
        <v>0.136</v>
      </c>
      <c r="X44" s="21">
        <f>RANK(W44,W$2:W$79)</f>
        <v>61</v>
      </c>
      <c r="Z44" s="9"/>
    </row>
    <row r="45" spans="1:26" ht="12.75">
      <c r="A45" s="18">
        <v>44</v>
      </c>
      <c r="B45" s="27">
        <f t="shared" si="2"/>
        <v>46</v>
      </c>
      <c r="C45" t="s">
        <v>43</v>
      </c>
      <c r="D45" s="1">
        <v>1</v>
      </c>
      <c r="E45" s="1">
        <v>2</v>
      </c>
      <c r="F45" s="1">
        <v>2</v>
      </c>
      <c r="G45" s="1">
        <f t="shared" si="3"/>
        <v>5</v>
      </c>
      <c r="H45" s="1">
        <v>4.3</v>
      </c>
      <c r="I45" s="1"/>
      <c r="J45" s="18">
        <f t="shared" si="4"/>
        <v>39</v>
      </c>
      <c r="K45" s="1"/>
      <c r="L45" s="1">
        <f t="shared" si="5"/>
        <v>10</v>
      </c>
      <c r="M45" s="18">
        <f t="shared" si="6"/>
        <v>44</v>
      </c>
      <c r="N45" s="18"/>
      <c r="O45" s="11">
        <f t="shared" si="7"/>
        <v>0.23255813953488372</v>
      </c>
      <c r="P45" s="11">
        <f t="shared" si="8"/>
        <v>0.46511627906976744</v>
      </c>
      <c r="Q45" s="11">
        <f t="shared" si="9"/>
        <v>0.46511627906976744</v>
      </c>
      <c r="R45" s="18">
        <v>20</v>
      </c>
      <c r="S45" s="18"/>
      <c r="T45" s="1">
        <f t="shared" si="10"/>
        <v>2.3255813953488373</v>
      </c>
      <c r="U45" s="18">
        <f t="shared" si="11"/>
        <v>18</v>
      </c>
      <c r="V45" s="1"/>
      <c r="W45" s="2">
        <f t="shared" si="12"/>
        <v>1.163</v>
      </c>
      <c r="X45" s="21">
        <f t="shared" si="1"/>
        <v>16</v>
      </c>
      <c r="Z45" s="9"/>
    </row>
    <row r="46" spans="1:26" ht="12.75">
      <c r="A46" s="18">
        <v>45</v>
      </c>
      <c r="B46" s="27">
        <f t="shared" si="2"/>
        <v>47</v>
      </c>
      <c r="C46" t="s">
        <v>44</v>
      </c>
      <c r="D46" s="1">
        <v>1</v>
      </c>
      <c r="E46" s="1">
        <v>2</v>
      </c>
      <c r="F46" s="1">
        <v>0</v>
      </c>
      <c r="G46" s="1">
        <f t="shared" si="3"/>
        <v>3</v>
      </c>
      <c r="H46" s="1">
        <v>3.5</v>
      </c>
      <c r="I46" s="1"/>
      <c r="J46" s="18">
        <f t="shared" si="4"/>
        <v>53</v>
      </c>
      <c r="K46" s="1"/>
      <c r="L46" s="1">
        <f t="shared" si="5"/>
        <v>8</v>
      </c>
      <c r="M46" s="18">
        <f t="shared" si="6"/>
        <v>50</v>
      </c>
      <c r="N46" s="18"/>
      <c r="O46" s="11">
        <f t="shared" si="7"/>
        <v>0.2857142857142857</v>
      </c>
      <c r="P46" s="11">
        <f t="shared" si="8"/>
        <v>0.5714285714285714</v>
      </c>
      <c r="Q46" s="11">
        <f t="shared" si="9"/>
        <v>0</v>
      </c>
      <c r="R46" s="18">
        <v>14</v>
      </c>
      <c r="S46" s="18"/>
      <c r="T46" s="1">
        <f t="shared" si="10"/>
        <v>2.2857142857142856</v>
      </c>
      <c r="U46" s="18">
        <f t="shared" si="11"/>
        <v>19</v>
      </c>
      <c r="V46" s="1"/>
      <c r="W46" s="2">
        <f t="shared" si="12"/>
        <v>0.857</v>
      </c>
      <c r="X46" s="21">
        <f t="shared" si="1"/>
        <v>19</v>
      </c>
      <c r="Y46" s="2" t="s">
        <v>88</v>
      </c>
      <c r="Z46" s="9"/>
    </row>
    <row r="47" spans="1:26" ht="12.75">
      <c r="A47" s="18">
        <v>46</v>
      </c>
      <c r="B47" s="27">
        <f t="shared" si="2"/>
        <v>48</v>
      </c>
      <c r="C47" t="s">
        <v>46</v>
      </c>
      <c r="D47" s="1">
        <v>1</v>
      </c>
      <c r="E47" s="1">
        <v>1</v>
      </c>
      <c r="F47" s="1">
        <v>3</v>
      </c>
      <c r="G47" s="1">
        <f t="shared" si="3"/>
        <v>5</v>
      </c>
      <c r="H47" s="1">
        <v>7.3</v>
      </c>
      <c r="I47" s="1"/>
      <c r="J47" s="18">
        <f t="shared" si="4"/>
        <v>39</v>
      </c>
      <c r="K47" s="1"/>
      <c r="L47" s="1">
        <f t="shared" si="5"/>
        <v>9</v>
      </c>
      <c r="M47" s="18">
        <f t="shared" si="6"/>
        <v>46</v>
      </c>
      <c r="N47" s="18"/>
      <c r="O47" s="11">
        <f t="shared" si="7"/>
        <v>0.136986301369863</v>
      </c>
      <c r="P47" s="11">
        <f t="shared" si="8"/>
        <v>0.136986301369863</v>
      </c>
      <c r="Q47" s="11">
        <f t="shared" si="9"/>
        <v>0.4109589041095891</v>
      </c>
      <c r="R47" s="18">
        <v>32</v>
      </c>
      <c r="S47" s="18"/>
      <c r="T47" s="1">
        <f t="shared" si="10"/>
        <v>1.2328767123287672</v>
      </c>
      <c r="U47" s="18">
        <f t="shared" si="11"/>
        <v>30</v>
      </c>
      <c r="V47" s="1"/>
      <c r="W47" s="2">
        <f t="shared" si="12"/>
        <v>0.685</v>
      </c>
      <c r="X47" s="21">
        <f t="shared" si="1"/>
        <v>25</v>
      </c>
      <c r="Z47" s="9"/>
    </row>
    <row r="48" spans="1:26" ht="12.75">
      <c r="A48" s="18">
        <v>46</v>
      </c>
      <c r="B48" s="27">
        <f t="shared" si="2"/>
        <v>48</v>
      </c>
      <c r="C48" t="s">
        <v>45</v>
      </c>
      <c r="D48" s="1">
        <v>1</v>
      </c>
      <c r="E48" s="1">
        <v>1</v>
      </c>
      <c r="F48" s="1">
        <v>3</v>
      </c>
      <c r="G48" s="1">
        <f>SUM(D48:F48)</f>
        <v>5</v>
      </c>
      <c r="H48" s="1">
        <v>72.1</v>
      </c>
      <c r="I48" s="1"/>
      <c r="J48" s="18">
        <f t="shared" si="4"/>
        <v>39</v>
      </c>
      <c r="K48" s="1"/>
      <c r="L48" s="1">
        <f t="shared" si="5"/>
        <v>9</v>
      </c>
      <c r="M48" s="18">
        <f t="shared" si="6"/>
        <v>46</v>
      </c>
      <c r="N48" s="18"/>
      <c r="O48" s="11">
        <f t="shared" si="7"/>
        <v>0.013869625520110958</v>
      </c>
      <c r="P48" s="11">
        <f t="shared" si="8"/>
        <v>0.013869625520110958</v>
      </c>
      <c r="Q48" s="11">
        <f t="shared" si="9"/>
        <v>0.04160887656033287</v>
      </c>
      <c r="R48" s="18">
        <v>58</v>
      </c>
      <c r="S48" s="18"/>
      <c r="T48" s="1">
        <f t="shared" si="10"/>
        <v>0.12482662968099861</v>
      </c>
      <c r="U48" s="18">
        <f t="shared" si="11"/>
        <v>70</v>
      </c>
      <c r="V48" s="1"/>
      <c r="W48" s="2">
        <f t="shared" si="12"/>
        <v>0.069</v>
      </c>
      <c r="X48" s="21">
        <f t="shared" si="1"/>
        <v>68</v>
      </c>
      <c r="Z48" s="9"/>
    </row>
    <row r="49" spans="1:26" ht="12.75">
      <c r="A49" s="18">
        <v>48</v>
      </c>
      <c r="B49" s="27">
        <f t="shared" si="2"/>
        <v>50</v>
      </c>
      <c r="C49" t="s">
        <v>47</v>
      </c>
      <c r="D49" s="1">
        <v>1</v>
      </c>
      <c r="E49" s="1">
        <v>1</v>
      </c>
      <c r="F49" s="1">
        <v>2</v>
      </c>
      <c r="G49" s="1">
        <f t="shared" si="3"/>
        <v>4</v>
      </c>
      <c r="H49" s="1">
        <v>220.5</v>
      </c>
      <c r="I49" s="1"/>
      <c r="J49" s="18">
        <f t="shared" si="4"/>
        <v>48</v>
      </c>
      <c r="K49" s="1"/>
      <c r="L49" s="1">
        <f t="shared" si="5"/>
        <v>8</v>
      </c>
      <c r="M49" s="18">
        <f t="shared" si="6"/>
        <v>50</v>
      </c>
      <c r="N49" s="18"/>
      <c r="O49" s="11">
        <f t="shared" si="7"/>
        <v>0.0045351473922902496</v>
      </c>
      <c r="P49" s="11">
        <f t="shared" si="8"/>
        <v>0.0045351473922902496</v>
      </c>
      <c r="Q49" s="11">
        <f t="shared" si="9"/>
        <v>0.009070294784580499</v>
      </c>
      <c r="R49" s="18">
        <v>59</v>
      </c>
      <c r="S49" s="18"/>
      <c r="T49" s="1">
        <f t="shared" si="10"/>
        <v>0.036281179138321996</v>
      </c>
      <c r="U49" s="18">
        <f t="shared" si="11"/>
        <v>74</v>
      </c>
      <c r="V49" s="1"/>
      <c r="W49" s="2">
        <f t="shared" si="12"/>
        <v>0.018</v>
      </c>
      <c r="X49" s="21">
        <f t="shared" si="1"/>
        <v>75</v>
      </c>
      <c r="Z49" s="9"/>
    </row>
    <row r="50" spans="1:26" ht="12.75">
      <c r="A50" s="18">
        <v>49</v>
      </c>
      <c r="B50" s="27">
        <f t="shared" si="2"/>
        <v>51</v>
      </c>
      <c r="C50" t="s">
        <v>48</v>
      </c>
      <c r="D50" s="1">
        <v>1</v>
      </c>
      <c r="E50" s="1">
        <v>1</v>
      </c>
      <c r="F50" s="1">
        <v>1</v>
      </c>
      <c r="G50" s="1">
        <f>SUM(D50:F50)</f>
        <v>3</v>
      </c>
      <c r="H50" s="1">
        <v>12.6</v>
      </c>
      <c r="I50" s="1"/>
      <c r="J50" s="18">
        <f t="shared" si="4"/>
        <v>53</v>
      </c>
      <c r="K50" s="1"/>
      <c r="L50" s="1">
        <f t="shared" si="5"/>
        <v>7</v>
      </c>
      <c r="M50" s="18">
        <f t="shared" si="6"/>
        <v>54</v>
      </c>
      <c r="N50" s="18"/>
      <c r="O50" s="11">
        <f t="shared" si="7"/>
        <v>0.07936507936507936</v>
      </c>
      <c r="P50" s="11">
        <f t="shared" si="8"/>
        <v>0.07936507936507936</v>
      </c>
      <c r="Q50" s="11">
        <f t="shared" si="9"/>
        <v>0.07936507936507936</v>
      </c>
      <c r="R50" s="18">
        <v>42</v>
      </c>
      <c r="S50" s="18"/>
      <c r="T50" s="1">
        <f t="shared" si="10"/>
        <v>0.5555555555555556</v>
      </c>
      <c r="U50" s="18">
        <f t="shared" si="11"/>
        <v>48</v>
      </c>
      <c r="V50" s="1"/>
      <c r="W50" s="2">
        <f t="shared" si="12"/>
        <v>0.238</v>
      </c>
      <c r="X50" s="21">
        <f t="shared" si="1"/>
        <v>49</v>
      </c>
      <c r="Z50" s="9"/>
    </row>
    <row r="51" spans="1:26" ht="12.75">
      <c r="A51" s="18">
        <v>50</v>
      </c>
      <c r="B51" s="27">
        <f t="shared" si="2"/>
        <v>52</v>
      </c>
      <c r="C51" t="s">
        <v>49</v>
      </c>
      <c r="D51" s="1">
        <v>1</v>
      </c>
      <c r="E51" s="1">
        <v>0</v>
      </c>
      <c r="F51" s="1">
        <v>4</v>
      </c>
      <c r="G51" s="1">
        <f t="shared" si="3"/>
        <v>5</v>
      </c>
      <c r="H51" s="1">
        <v>8.2</v>
      </c>
      <c r="I51" s="1"/>
      <c r="J51" s="18">
        <f t="shared" si="4"/>
        <v>39</v>
      </c>
      <c r="K51" s="1"/>
      <c r="L51" s="1">
        <f t="shared" si="5"/>
        <v>8</v>
      </c>
      <c r="M51" s="18">
        <f t="shared" si="6"/>
        <v>50</v>
      </c>
      <c r="N51" s="18"/>
      <c r="O51" s="11">
        <f t="shared" si="7"/>
        <v>0.12195121951219513</v>
      </c>
      <c r="P51" s="11">
        <f t="shared" si="8"/>
        <v>0</v>
      </c>
      <c r="Q51" s="11">
        <f t="shared" si="9"/>
        <v>0.48780487804878053</v>
      </c>
      <c r="R51" s="18">
        <v>35</v>
      </c>
      <c r="S51" s="18"/>
      <c r="T51" s="1">
        <f t="shared" si="10"/>
        <v>0.9756097560975611</v>
      </c>
      <c r="U51" s="18">
        <f t="shared" si="11"/>
        <v>37</v>
      </c>
      <c r="V51" s="1"/>
      <c r="W51" s="2">
        <f t="shared" si="12"/>
        <v>0.61</v>
      </c>
      <c r="X51" s="21">
        <f t="shared" si="1"/>
        <v>29</v>
      </c>
      <c r="Z51" s="9"/>
    </row>
    <row r="52" spans="1:26" ht="12.75">
      <c r="A52" s="18">
        <v>51</v>
      </c>
      <c r="B52" s="27">
        <f t="shared" si="2"/>
        <v>53</v>
      </c>
      <c r="C52" t="s">
        <v>50</v>
      </c>
      <c r="D52" s="1">
        <v>1</v>
      </c>
      <c r="E52" s="1">
        <v>0</v>
      </c>
      <c r="F52" s="1">
        <v>2</v>
      </c>
      <c r="G52" s="1">
        <f t="shared" si="3"/>
        <v>3</v>
      </c>
      <c r="H52" s="1">
        <v>10.4</v>
      </c>
      <c r="I52" s="1"/>
      <c r="J52" s="18">
        <f t="shared" si="4"/>
        <v>53</v>
      </c>
      <c r="K52" s="1"/>
      <c r="L52" s="1">
        <f t="shared" si="5"/>
        <v>6</v>
      </c>
      <c r="M52" s="18">
        <f t="shared" si="6"/>
        <v>56</v>
      </c>
      <c r="N52" s="18"/>
      <c r="O52" s="11">
        <f t="shared" si="7"/>
        <v>0.09615384615384615</v>
      </c>
      <c r="P52" s="11">
        <f t="shared" si="8"/>
        <v>0</v>
      </c>
      <c r="Q52" s="11">
        <f t="shared" si="9"/>
        <v>0.1923076923076923</v>
      </c>
      <c r="R52" s="18">
        <v>39</v>
      </c>
      <c r="S52" s="18"/>
      <c r="T52" s="1">
        <f t="shared" si="10"/>
        <v>0.5769230769230769</v>
      </c>
      <c r="U52" s="18">
        <f t="shared" si="11"/>
        <v>45</v>
      </c>
      <c r="V52" s="1"/>
      <c r="W52" s="2">
        <f t="shared" si="12"/>
        <v>0.288</v>
      </c>
      <c r="X52" s="21">
        <f t="shared" si="1"/>
        <v>44</v>
      </c>
      <c r="Y52" s="2" t="s">
        <v>87</v>
      </c>
      <c r="Z52" s="9"/>
    </row>
    <row r="53" spans="1:26" ht="12.75">
      <c r="A53" s="18">
        <v>52</v>
      </c>
      <c r="B53" s="27">
        <f t="shared" si="2"/>
        <v>54</v>
      </c>
      <c r="C53" t="s">
        <v>52</v>
      </c>
      <c r="D53" s="1">
        <v>1</v>
      </c>
      <c r="E53" s="1">
        <v>0</v>
      </c>
      <c r="F53" s="1">
        <v>1</v>
      </c>
      <c r="G53" s="1">
        <f t="shared" si="3"/>
        <v>2</v>
      </c>
      <c r="H53" s="1">
        <v>6.7</v>
      </c>
      <c r="I53" s="1"/>
      <c r="J53" s="18">
        <f t="shared" si="4"/>
        <v>60</v>
      </c>
      <c r="K53" s="1"/>
      <c r="L53" s="1">
        <f t="shared" si="5"/>
        <v>5</v>
      </c>
      <c r="M53" s="18">
        <f t="shared" si="6"/>
        <v>57</v>
      </c>
      <c r="N53" s="18"/>
      <c r="O53" s="11">
        <f t="shared" si="7"/>
        <v>0.14925373134328357</v>
      </c>
      <c r="P53" s="11">
        <f t="shared" si="8"/>
        <v>0</v>
      </c>
      <c r="Q53" s="11">
        <f t="shared" si="9"/>
        <v>0.14925373134328357</v>
      </c>
      <c r="R53" s="18">
        <v>31</v>
      </c>
      <c r="S53" s="18"/>
      <c r="T53" s="1">
        <f t="shared" si="10"/>
        <v>0.7462686567164178</v>
      </c>
      <c r="U53" s="18">
        <f t="shared" si="11"/>
        <v>43</v>
      </c>
      <c r="V53" s="1"/>
      <c r="W53" s="2">
        <f t="shared" si="12"/>
        <v>0.299</v>
      </c>
      <c r="X53" s="21">
        <f t="shared" si="1"/>
        <v>42</v>
      </c>
      <c r="Z53" s="9"/>
    </row>
    <row r="54" spans="1:26" ht="12.75">
      <c r="A54" s="18">
        <v>52</v>
      </c>
      <c r="B54" s="27">
        <f t="shared" si="2"/>
        <v>54</v>
      </c>
      <c r="C54" t="s">
        <v>51</v>
      </c>
      <c r="D54" s="1">
        <v>1</v>
      </c>
      <c r="E54" s="1">
        <v>0</v>
      </c>
      <c r="F54" s="1">
        <v>1</v>
      </c>
      <c r="G54" s="1">
        <f t="shared" si="3"/>
        <v>2</v>
      </c>
      <c r="H54" s="1">
        <v>0.31</v>
      </c>
      <c r="I54" s="1"/>
      <c r="J54" s="18">
        <f t="shared" si="4"/>
        <v>60</v>
      </c>
      <c r="K54" s="1"/>
      <c r="L54" s="1">
        <f t="shared" si="5"/>
        <v>5</v>
      </c>
      <c r="M54" s="18">
        <f t="shared" si="6"/>
        <v>57</v>
      </c>
      <c r="N54" s="18"/>
      <c r="O54" s="11">
        <f t="shared" si="7"/>
        <v>3.2258064516129035</v>
      </c>
      <c r="P54" s="11">
        <f t="shared" si="8"/>
        <v>0</v>
      </c>
      <c r="Q54" s="11">
        <f t="shared" si="9"/>
        <v>3.2258064516129035</v>
      </c>
      <c r="R54" s="17">
        <v>1</v>
      </c>
      <c r="S54" s="27"/>
      <c r="T54" s="1">
        <f t="shared" si="10"/>
        <v>16.129032258064516</v>
      </c>
      <c r="U54" s="17">
        <f t="shared" si="11"/>
        <v>1</v>
      </c>
      <c r="V54" s="1"/>
      <c r="W54" s="2">
        <f t="shared" si="12"/>
        <v>6.452</v>
      </c>
      <c r="X54" s="23">
        <f t="shared" si="1"/>
        <v>1</v>
      </c>
      <c r="Z54" s="9"/>
    </row>
    <row r="55" spans="1:26" ht="12.75">
      <c r="A55" s="18">
        <v>54</v>
      </c>
      <c r="B55" s="27">
        <f t="shared" si="2"/>
        <v>56</v>
      </c>
      <c r="C55" t="s">
        <v>54</v>
      </c>
      <c r="D55" s="1">
        <v>1</v>
      </c>
      <c r="E55" s="1">
        <v>0</v>
      </c>
      <c r="F55" s="1">
        <v>0</v>
      </c>
      <c r="G55" s="1">
        <f t="shared" si="3"/>
        <v>1</v>
      </c>
      <c r="H55" s="1">
        <v>8.7</v>
      </c>
      <c r="I55" s="1"/>
      <c r="J55" s="20">
        <f t="shared" si="4"/>
        <v>66</v>
      </c>
      <c r="K55" s="1"/>
      <c r="L55" s="1">
        <f t="shared" si="5"/>
        <v>4</v>
      </c>
      <c r="M55" s="18">
        <f t="shared" si="6"/>
        <v>61</v>
      </c>
      <c r="N55" s="18"/>
      <c r="O55" s="11">
        <f t="shared" si="7"/>
        <v>0.1149425287356322</v>
      </c>
      <c r="P55" s="11">
        <f t="shared" si="8"/>
        <v>0</v>
      </c>
      <c r="Q55" s="11">
        <f t="shared" si="9"/>
        <v>0</v>
      </c>
      <c r="R55" s="18">
        <v>37</v>
      </c>
      <c r="S55" s="18"/>
      <c r="T55" s="1">
        <f t="shared" si="10"/>
        <v>0.4597701149425288</v>
      </c>
      <c r="U55" s="18">
        <f t="shared" si="11"/>
        <v>52</v>
      </c>
      <c r="V55" s="1"/>
      <c r="W55" s="2">
        <f t="shared" si="12"/>
        <v>0.115</v>
      </c>
      <c r="X55" s="21">
        <f t="shared" si="1"/>
        <v>63</v>
      </c>
      <c r="Z55" s="9"/>
    </row>
    <row r="56" spans="1:26" ht="12.75">
      <c r="A56" s="18">
        <v>54</v>
      </c>
      <c r="B56" s="27">
        <f t="shared" si="2"/>
        <v>56</v>
      </c>
      <c r="C56" t="s">
        <v>56</v>
      </c>
      <c r="D56" s="1">
        <v>1</v>
      </c>
      <c r="E56" s="1">
        <v>0</v>
      </c>
      <c r="F56" s="1">
        <v>0</v>
      </c>
      <c r="G56" s="1">
        <f t="shared" si="3"/>
        <v>1</v>
      </c>
      <c r="H56" s="1">
        <v>3.9</v>
      </c>
      <c r="I56" s="1"/>
      <c r="J56" s="20">
        <f t="shared" si="4"/>
        <v>66</v>
      </c>
      <c r="K56" s="1"/>
      <c r="L56" s="1">
        <f t="shared" si="5"/>
        <v>4</v>
      </c>
      <c r="M56" s="18">
        <f t="shared" si="6"/>
        <v>61</v>
      </c>
      <c r="N56" s="18"/>
      <c r="O56" s="11">
        <f t="shared" si="7"/>
        <v>0.25641025641025644</v>
      </c>
      <c r="P56" s="11">
        <f t="shared" si="8"/>
        <v>0</v>
      </c>
      <c r="Q56" s="11">
        <f t="shared" si="9"/>
        <v>0</v>
      </c>
      <c r="R56" s="18">
        <v>16</v>
      </c>
      <c r="S56" s="18"/>
      <c r="T56" s="1">
        <f t="shared" si="10"/>
        <v>1.0256410256410258</v>
      </c>
      <c r="U56" s="18">
        <f t="shared" si="11"/>
        <v>34</v>
      </c>
      <c r="V56" s="1"/>
      <c r="W56" s="2">
        <f t="shared" si="12"/>
        <v>0.256</v>
      </c>
      <c r="X56" s="21">
        <f t="shared" si="1"/>
        <v>47</v>
      </c>
      <c r="Z56" s="9"/>
    </row>
    <row r="57" spans="1:26" ht="12.75">
      <c r="A57" s="18">
        <v>54</v>
      </c>
      <c r="B57" s="27">
        <f t="shared" si="2"/>
        <v>56</v>
      </c>
      <c r="C57" t="s">
        <v>55</v>
      </c>
      <c r="D57" s="1">
        <v>1</v>
      </c>
      <c r="E57" s="1">
        <v>0</v>
      </c>
      <c r="F57" s="1">
        <v>0</v>
      </c>
      <c r="G57" s="1">
        <f t="shared" si="3"/>
        <v>1</v>
      </c>
      <c r="H57" s="1">
        <v>4</v>
      </c>
      <c r="I57" s="1"/>
      <c r="J57" s="20">
        <f t="shared" si="4"/>
        <v>66</v>
      </c>
      <c r="K57" s="1"/>
      <c r="L57" s="1">
        <f t="shared" si="5"/>
        <v>4</v>
      </c>
      <c r="M57" s="18">
        <f t="shared" si="6"/>
        <v>61</v>
      </c>
      <c r="N57" s="18"/>
      <c r="O57" s="11">
        <f t="shared" si="7"/>
        <v>0.25</v>
      </c>
      <c r="P57" s="11">
        <f t="shared" si="8"/>
        <v>0</v>
      </c>
      <c r="Q57" s="11">
        <f t="shared" si="9"/>
        <v>0</v>
      </c>
      <c r="R57" s="18">
        <v>17</v>
      </c>
      <c r="S57" s="18"/>
      <c r="T57" s="1">
        <f t="shared" si="10"/>
        <v>1</v>
      </c>
      <c r="U57" s="18">
        <f t="shared" si="11"/>
        <v>36</v>
      </c>
      <c r="V57" s="1"/>
      <c r="W57" s="2">
        <f t="shared" si="12"/>
        <v>0.25</v>
      </c>
      <c r="X57" s="21">
        <f t="shared" si="1"/>
        <v>48</v>
      </c>
      <c r="Y57" s="2" t="s">
        <v>87</v>
      </c>
      <c r="Z57" s="9"/>
    </row>
    <row r="58" spans="1:26" ht="12.75">
      <c r="A58" s="18">
        <v>54</v>
      </c>
      <c r="B58" s="27">
        <f t="shared" si="2"/>
        <v>56</v>
      </c>
      <c r="C58" t="s">
        <v>53</v>
      </c>
      <c r="D58" s="1">
        <v>1</v>
      </c>
      <c r="E58" s="1">
        <v>0</v>
      </c>
      <c r="F58" s="1">
        <v>0</v>
      </c>
      <c r="G58" s="1">
        <f t="shared" si="3"/>
        <v>1</v>
      </c>
      <c r="H58" s="1">
        <v>15.7</v>
      </c>
      <c r="I58" s="1"/>
      <c r="J58" s="20">
        <f t="shared" si="4"/>
        <v>66</v>
      </c>
      <c r="K58" s="1"/>
      <c r="L58" s="1">
        <f t="shared" si="5"/>
        <v>4</v>
      </c>
      <c r="M58" s="18">
        <f t="shared" si="6"/>
        <v>61</v>
      </c>
      <c r="N58" s="18"/>
      <c r="O58" s="11">
        <f t="shared" si="7"/>
        <v>0.06369426751592357</v>
      </c>
      <c r="P58" s="11">
        <f t="shared" si="8"/>
        <v>0</v>
      </c>
      <c r="Q58" s="11">
        <f t="shared" si="9"/>
        <v>0</v>
      </c>
      <c r="R58" s="18">
        <v>48</v>
      </c>
      <c r="S58" s="18"/>
      <c r="T58" s="1">
        <f t="shared" si="10"/>
        <v>0.25477707006369427</v>
      </c>
      <c r="U58" s="18">
        <f t="shared" si="11"/>
        <v>64</v>
      </c>
      <c r="V58" s="1"/>
      <c r="W58" s="2">
        <f t="shared" si="12"/>
        <v>0.064</v>
      </c>
      <c r="X58" s="21">
        <f t="shared" si="1"/>
        <v>69</v>
      </c>
      <c r="Z58" s="9"/>
    </row>
    <row r="59" spans="1:26" ht="12.75">
      <c r="A59" s="18">
        <v>58</v>
      </c>
      <c r="B59" s="27">
        <f t="shared" si="2"/>
        <v>60</v>
      </c>
      <c r="C59" t="s">
        <v>57</v>
      </c>
      <c r="D59" s="1">
        <v>0</v>
      </c>
      <c r="E59" s="1">
        <v>4</v>
      </c>
      <c r="F59" s="1">
        <v>1</v>
      </c>
      <c r="G59" s="1">
        <f t="shared" si="3"/>
        <v>5</v>
      </c>
      <c r="H59" s="1">
        <v>22.7</v>
      </c>
      <c r="I59" s="1"/>
      <c r="J59" s="18">
        <f t="shared" si="4"/>
        <v>39</v>
      </c>
      <c r="K59" s="1"/>
      <c r="L59" s="1">
        <f t="shared" si="5"/>
        <v>9</v>
      </c>
      <c r="M59" s="18">
        <f t="shared" si="6"/>
        <v>46</v>
      </c>
      <c r="N59" s="18"/>
      <c r="O59" s="11">
        <f t="shared" si="7"/>
        <v>0</v>
      </c>
      <c r="P59" s="11">
        <f t="shared" si="8"/>
        <v>0.1762114537444934</v>
      </c>
      <c r="Q59" s="11">
        <f t="shared" si="9"/>
        <v>0.04405286343612335</v>
      </c>
      <c r="R59" s="18">
        <v>66</v>
      </c>
      <c r="S59" s="18"/>
      <c r="T59" s="1">
        <f t="shared" si="10"/>
        <v>0.39647577092511016</v>
      </c>
      <c r="U59" s="18">
        <f t="shared" si="11"/>
        <v>55</v>
      </c>
      <c r="V59" s="1"/>
      <c r="W59" s="2">
        <f t="shared" si="12"/>
        <v>0.22</v>
      </c>
      <c r="X59" s="21">
        <f t="shared" si="1"/>
        <v>53</v>
      </c>
      <c r="Z59" s="9"/>
    </row>
    <row r="60" spans="1:26" ht="12.75">
      <c r="A60" s="18">
        <v>59</v>
      </c>
      <c r="B60" s="27">
        <f t="shared" si="2"/>
        <v>61</v>
      </c>
      <c r="C60" t="s">
        <v>58</v>
      </c>
      <c r="D60" s="1">
        <v>0</v>
      </c>
      <c r="E60" s="1">
        <v>4</v>
      </c>
      <c r="F60" s="1">
        <v>0</v>
      </c>
      <c r="G60" s="1">
        <f t="shared" si="3"/>
        <v>4</v>
      </c>
      <c r="H60" s="1">
        <v>2.3</v>
      </c>
      <c r="I60" s="1"/>
      <c r="J60" s="18">
        <f t="shared" si="4"/>
        <v>48</v>
      </c>
      <c r="K60" s="1"/>
      <c r="L60" s="1">
        <f t="shared" si="5"/>
        <v>8</v>
      </c>
      <c r="M60" s="18">
        <f t="shared" si="6"/>
        <v>50</v>
      </c>
      <c r="N60" s="18"/>
      <c r="O60" s="11">
        <f t="shared" si="7"/>
        <v>0</v>
      </c>
      <c r="P60" s="11">
        <f t="shared" si="8"/>
        <v>1.7391304347826089</v>
      </c>
      <c r="Q60" s="11">
        <f t="shared" si="9"/>
        <v>0</v>
      </c>
      <c r="R60" s="18">
        <v>60</v>
      </c>
      <c r="S60" s="18"/>
      <c r="T60" s="1">
        <f t="shared" si="10"/>
        <v>3.4782608695652177</v>
      </c>
      <c r="U60" s="18">
        <f t="shared" si="11"/>
        <v>9</v>
      </c>
      <c r="V60" s="1"/>
      <c r="W60" s="2">
        <f t="shared" si="12"/>
        <v>1.739</v>
      </c>
      <c r="X60" s="21">
        <f t="shared" si="1"/>
        <v>7</v>
      </c>
      <c r="Y60" s="2" t="s">
        <v>88</v>
      </c>
      <c r="Z60" s="9"/>
    </row>
    <row r="61" spans="1:26" ht="12.75">
      <c r="A61" s="18">
        <v>60</v>
      </c>
      <c r="B61" s="27">
        <f t="shared" si="2"/>
        <v>62</v>
      </c>
      <c r="C61" t="s">
        <v>59</v>
      </c>
      <c r="D61" s="1">
        <v>0</v>
      </c>
      <c r="E61" s="1">
        <v>3</v>
      </c>
      <c r="F61" s="1">
        <v>1</v>
      </c>
      <c r="G61" s="1">
        <f t="shared" si="3"/>
        <v>4</v>
      </c>
      <c r="H61" s="1">
        <v>104.9</v>
      </c>
      <c r="I61" s="1"/>
      <c r="J61" s="18">
        <f t="shared" si="4"/>
        <v>48</v>
      </c>
      <c r="K61" s="1"/>
      <c r="L61" s="1">
        <f t="shared" si="5"/>
        <v>7</v>
      </c>
      <c r="M61" s="18">
        <f t="shared" si="6"/>
        <v>54</v>
      </c>
      <c r="N61" s="18"/>
      <c r="O61" s="11">
        <f t="shared" si="7"/>
        <v>0</v>
      </c>
      <c r="P61" s="11">
        <f t="shared" si="8"/>
        <v>0.02859866539561487</v>
      </c>
      <c r="Q61" s="11">
        <f t="shared" si="9"/>
        <v>0.009532888465204956</v>
      </c>
      <c r="R61" s="18">
        <v>69</v>
      </c>
      <c r="S61" s="18"/>
      <c r="T61" s="1">
        <f t="shared" si="10"/>
        <v>0.0667302192564347</v>
      </c>
      <c r="U61" s="18">
        <f t="shared" si="11"/>
        <v>72</v>
      </c>
      <c r="V61" s="1"/>
      <c r="W61" s="2">
        <f t="shared" si="12"/>
        <v>0.038</v>
      </c>
      <c r="X61" s="21">
        <f t="shared" si="1"/>
        <v>73</v>
      </c>
      <c r="Z61" s="9"/>
    </row>
    <row r="62" spans="1:26" ht="12.75">
      <c r="A62" s="18">
        <v>61</v>
      </c>
      <c r="B62" s="27">
        <f t="shared" si="2"/>
        <v>63</v>
      </c>
      <c r="C62" t="s">
        <v>60</v>
      </c>
      <c r="D62" s="1">
        <v>0</v>
      </c>
      <c r="E62" s="1">
        <v>2</v>
      </c>
      <c r="F62" s="1">
        <v>1</v>
      </c>
      <c r="G62" s="1">
        <f t="shared" si="3"/>
        <v>3</v>
      </c>
      <c r="H62" s="1">
        <v>10.4</v>
      </c>
      <c r="I62" s="1"/>
      <c r="J62" s="18">
        <f t="shared" si="4"/>
        <v>53</v>
      </c>
      <c r="K62" s="1"/>
      <c r="L62" s="1">
        <f t="shared" si="5"/>
        <v>5</v>
      </c>
      <c r="M62" s="18">
        <f t="shared" si="6"/>
        <v>57</v>
      </c>
      <c r="N62" s="18"/>
      <c r="O62" s="11">
        <f t="shared" si="7"/>
        <v>0</v>
      </c>
      <c r="P62" s="11">
        <f t="shared" si="8"/>
        <v>0.1923076923076923</v>
      </c>
      <c r="Q62" s="11">
        <f t="shared" si="9"/>
        <v>0.09615384615384615</v>
      </c>
      <c r="R62" s="18">
        <v>64</v>
      </c>
      <c r="S62" s="18"/>
      <c r="T62" s="1">
        <f t="shared" si="10"/>
        <v>0.4807692307692307</v>
      </c>
      <c r="U62" s="18">
        <f t="shared" si="11"/>
        <v>50</v>
      </c>
      <c r="V62" s="1"/>
      <c r="W62" s="2">
        <f t="shared" si="12"/>
        <v>0.288</v>
      </c>
      <c r="X62" s="21">
        <f t="shared" si="1"/>
        <v>44</v>
      </c>
      <c r="Y62" s="2" t="s">
        <v>87</v>
      </c>
      <c r="Z62" s="9"/>
    </row>
    <row r="63" spans="1:26" ht="12.75">
      <c r="A63" s="18">
        <v>62</v>
      </c>
      <c r="B63" s="27">
        <f t="shared" si="2"/>
        <v>64</v>
      </c>
      <c r="C63" t="s">
        <v>62</v>
      </c>
      <c r="D63" s="1">
        <v>0</v>
      </c>
      <c r="E63" s="1">
        <v>2</v>
      </c>
      <c r="F63" s="1">
        <v>0</v>
      </c>
      <c r="G63" s="1">
        <f t="shared" si="3"/>
        <v>2</v>
      </c>
      <c r="H63" s="1">
        <v>10.7</v>
      </c>
      <c r="I63" s="1"/>
      <c r="J63" s="18">
        <f t="shared" si="4"/>
        <v>60</v>
      </c>
      <c r="K63" s="1"/>
      <c r="L63" s="1">
        <f t="shared" si="5"/>
        <v>4</v>
      </c>
      <c r="M63" s="18">
        <f t="shared" si="6"/>
        <v>61</v>
      </c>
      <c r="N63" s="18"/>
      <c r="O63" s="11">
        <f t="shared" si="7"/>
        <v>0</v>
      </c>
      <c r="P63" s="11">
        <f t="shared" si="8"/>
        <v>0.1869158878504673</v>
      </c>
      <c r="Q63" s="11">
        <f t="shared" si="9"/>
        <v>0</v>
      </c>
      <c r="R63" s="18">
        <v>65</v>
      </c>
      <c r="S63" s="18"/>
      <c r="T63" s="1">
        <f t="shared" si="10"/>
        <v>0.3738317757009346</v>
      </c>
      <c r="U63" s="18">
        <f t="shared" si="11"/>
        <v>56</v>
      </c>
      <c r="V63" s="1"/>
      <c r="W63" s="2">
        <f t="shared" si="12"/>
        <v>0.187</v>
      </c>
      <c r="X63" s="21">
        <f t="shared" si="1"/>
        <v>56</v>
      </c>
      <c r="Z63" s="9"/>
    </row>
    <row r="64" spans="1:26" ht="12.75">
      <c r="A64" s="18">
        <v>62</v>
      </c>
      <c r="B64" s="27">
        <f t="shared" si="2"/>
        <v>64</v>
      </c>
      <c r="C64" t="s">
        <v>61</v>
      </c>
      <c r="D64" s="1">
        <v>0</v>
      </c>
      <c r="E64" s="1">
        <v>2</v>
      </c>
      <c r="F64" s="1">
        <v>0</v>
      </c>
      <c r="G64" s="1">
        <f t="shared" si="3"/>
        <v>2</v>
      </c>
      <c r="H64" s="1">
        <v>5.2</v>
      </c>
      <c r="I64" s="1"/>
      <c r="J64" s="18">
        <f t="shared" si="4"/>
        <v>60</v>
      </c>
      <c r="K64" s="1"/>
      <c r="L64" s="1">
        <f t="shared" si="5"/>
        <v>4</v>
      </c>
      <c r="M64" s="18">
        <f t="shared" si="6"/>
        <v>61</v>
      </c>
      <c r="N64" s="18"/>
      <c r="O64" s="11">
        <f t="shared" si="7"/>
        <v>0</v>
      </c>
      <c r="P64" s="11">
        <f t="shared" si="8"/>
        <v>0.3846153846153846</v>
      </c>
      <c r="Q64" s="11">
        <f t="shared" si="9"/>
        <v>0</v>
      </c>
      <c r="R64" s="18">
        <v>63</v>
      </c>
      <c r="S64" s="18"/>
      <c r="T64" s="1">
        <f t="shared" si="10"/>
        <v>0.7692307692307692</v>
      </c>
      <c r="U64" s="18">
        <f t="shared" si="11"/>
        <v>41</v>
      </c>
      <c r="V64" s="1"/>
      <c r="W64" s="2">
        <f t="shared" si="12"/>
        <v>0.385</v>
      </c>
      <c r="X64" s="21">
        <f t="shared" si="1"/>
        <v>39</v>
      </c>
      <c r="Y64" s="2" t="s">
        <v>87</v>
      </c>
      <c r="Z64" s="9"/>
    </row>
    <row r="65" spans="1:25" ht="12.75">
      <c r="A65" s="18">
        <v>64</v>
      </c>
      <c r="B65" s="27">
        <f t="shared" si="2"/>
        <v>66</v>
      </c>
      <c r="C65" t="s">
        <v>63</v>
      </c>
      <c r="D65" s="1">
        <v>0</v>
      </c>
      <c r="E65" s="1">
        <v>1</v>
      </c>
      <c r="F65" s="1">
        <v>3</v>
      </c>
      <c r="G65" s="1">
        <f t="shared" si="3"/>
        <v>4</v>
      </c>
      <c r="H65" s="1">
        <v>2</v>
      </c>
      <c r="I65" s="1"/>
      <c r="J65" s="18">
        <f t="shared" si="4"/>
        <v>48</v>
      </c>
      <c r="K65" s="1"/>
      <c r="L65" s="1">
        <f t="shared" si="5"/>
        <v>5</v>
      </c>
      <c r="M65" s="18">
        <f t="shared" si="6"/>
        <v>57</v>
      </c>
      <c r="N65" s="18"/>
      <c r="O65" s="11">
        <f t="shared" si="7"/>
        <v>0</v>
      </c>
      <c r="P65" s="11">
        <f t="shared" si="8"/>
        <v>0.5</v>
      </c>
      <c r="Q65" s="11">
        <f t="shared" si="9"/>
        <v>1.5</v>
      </c>
      <c r="R65" s="18">
        <v>62</v>
      </c>
      <c r="S65" s="18"/>
      <c r="T65" s="1">
        <f t="shared" si="10"/>
        <v>2.5</v>
      </c>
      <c r="U65" s="18">
        <f t="shared" si="11"/>
        <v>17</v>
      </c>
      <c r="V65" s="1"/>
      <c r="W65" s="2">
        <f t="shared" si="12"/>
        <v>2</v>
      </c>
      <c r="X65" s="21">
        <f t="shared" si="1"/>
        <v>5</v>
      </c>
      <c r="Y65" s="2" t="s">
        <v>88</v>
      </c>
    </row>
    <row r="66" spans="1:25" ht="12.75">
      <c r="A66" s="18">
        <v>65</v>
      </c>
      <c r="B66" s="27">
        <f t="shared" si="2"/>
        <v>67</v>
      </c>
      <c r="C66" t="s">
        <v>64</v>
      </c>
      <c r="D66" s="1">
        <v>0</v>
      </c>
      <c r="E66" s="1">
        <v>1</v>
      </c>
      <c r="F66" s="1">
        <v>2</v>
      </c>
      <c r="G66" s="1">
        <f t="shared" si="3"/>
        <v>3</v>
      </c>
      <c r="H66" s="1">
        <v>1.4</v>
      </c>
      <c r="I66" s="1"/>
      <c r="J66" s="18">
        <f t="shared" si="4"/>
        <v>53</v>
      </c>
      <c r="K66" s="1"/>
      <c r="L66" s="1">
        <f t="shared" si="5"/>
        <v>4</v>
      </c>
      <c r="M66" s="18">
        <f t="shared" si="6"/>
        <v>61</v>
      </c>
      <c r="N66" s="18"/>
      <c r="O66" s="11">
        <f t="shared" si="7"/>
        <v>0</v>
      </c>
      <c r="P66" s="11">
        <f t="shared" si="8"/>
        <v>0.7142857142857143</v>
      </c>
      <c r="Q66" s="11">
        <f t="shared" si="9"/>
        <v>1.4285714285714286</v>
      </c>
      <c r="R66" s="18">
        <v>61</v>
      </c>
      <c r="S66" s="18"/>
      <c r="T66" s="1">
        <f t="shared" si="10"/>
        <v>2.857142857142857</v>
      </c>
      <c r="U66" s="18">
        <f t="shared" si="11"/>
        <v>10</v>
      </c>
      <c r="V66" s="1"/>
      <c r="W66" s="2">
        <f aca="true" t="shared" si="13" ref="W66:W76">ROUND(G66/H66,3)</f>
        <v>2.143</v>
      </c>
      <c r="X66" s="21">
        <f t="shared" si="1"/>
        <v>4</v>
      </c>
      <c r="Y66" s="2" t="s">
        <v>88</v>
      </c>
    </row>
    <row r="67" spans="1:24" ht="12.75">
      <c r="A67" s="18">
        <v>66</v>
      </c>
      <c r="B67" s="27">
        <f aca="true" t="shared" si="14" ref="B67:B76">A67+2</f>
        <v>68</v>
      </c>
      <c r="C67" t="s">
        <v>67</v>
      </c>
      <c r="D67" s="1">
        <v>0</v>
      </c>
      <c r="E67" s="1">
        <v>1</v>
      </c>
      <c r="F67" s="1">
        <v>0</v>
      </c>
      <c r="G67" s="1">
        <f t="shared" si="3"/>
        <v>1</v>
      </c>
      <c r="H67" s="1">
        <v>6.2</v>
      </c>
      <c r="I67" s="1"/>
      <c r="J67" s="20">
        <f aca="true" t="shared" si="15" ref="J67:J79">RANK(G67,G$2:G$79)</f>
        <v>66</v>
      </c>
      <c r="K67" s="1"/>
      <c r="L67" s="1">
        <f aca="true" t="shared" si="16" ref="L67:L79">4*D67+2*E67+F67</f>
        <v>2</v>
      </c>
      <c r="M67" s="18">
        <f aca="true" t="shared" si="17" ref="M67:M79">RANK(L67,L$2:L$79)</f>
        <v>68</v>
      </c>
      <c r="N67" s="18"/>
      <c r="O67" s="11">
        <f aca="true" t="shared" si="18" ref="O67:O79">D67/$H67</f>
        <v>0</v>
      </c>
      <c r="P67" s="11">
        <f aca="true" t="shared" si="19" ref="P67:P79">E67/$H67</f>
        <v>0.16129032258064516</v>
      </c>
      <c r="Q67" s="11">
        <f aca="true" t="shared" si="20" ref="Q67:Q79">F67/$H67</f>
        <v>0</v>
      </c>
      <c r="R67" s="18">
        <v>67</v>
      </c>
      <c r="S67" s="18"/>
      <c r="T67" s="1">
        <f aca="true" t="shared" si="21" ref="T67:T79">4*O67+2*P67+Q67</f>
        <v>0.3225806451612903</v>
      </c>
      <c r="U67" s="18">
        <f aca="true" t="shared" si="22" ref="U67:U79">RANK(T67,T$2:T$79)</f>
        <v>59</v>
      </c>
      <c r="V67" s="1"/>
      <c r="W67" s="2">
        <f t="shared" si="13"/>
        <v>0.161</v>
      </c>
      <c r="X67" s="21">
        <f aca="true" t="shared" si="23" ref="X67:X79">RANK(W67,W$2:W$79)</f>
        <v>58</v>
      </c>
    </row>
    <row r="68" spans="1:24" ht="12.75">
      <c r="A68" s="18">
        <v>66</v>
      </c>
      <c r="B68" s="27">
        <f t="shared" si="14"/>
        <v>68</v>
      </c>
      <c r="C68" t="s">
        <v>66</v>
      </c>
      <c r="D68" s="1">
        <v>0</v>
      </c>
      <c r="E68" s="1">
        <v>1</v>
      </c>
      <c r="F68" s="1">
        <v>0</v>
      </c>
      <c r="G68" s="1">
        <f>SUM(D68:F68)</f>
        <v>1</v>
      </c>
      <c r="H68" s="1">
        <v>1068.6</v>
      </c>
      <c r="I68" s="1"/>
      <c r="J68" s="20">
        <f t="shared" si="15"/>
        <v>66</v>
      </c>
      <c r="K68" s="1"/>
      <c r="L68" s="1">
        <f t="shared" si="16"/>
        <v>2</v>
      </c>
      <c r="M68" s="18">
        <f t="shared" si="17"/>
        <v>68</v>
      </c>
      <c r="N68" s="18"/>
      <c r="O68" s="11">
        <f t="shared" si="18"/>
        <v>0</v>
      </c>
      <c r="P68" s="11">
        <f t="shared" si="19"/>
        <v>0.0009358038555118848</v>
      </c>
      <c r="Q68" s="11">
        <f t="shared" si="20"/>
        <v>0</v>
      </c>
      <c r="R68" s="18">
        <v>70</v>
      </c>
      <c r="S68" s="18"/>
      <c r="T68" s="1">
        <f t="shared" si="21"/>
        <v>0.0018716077110237696</v>
      </c>
      <c r="U68" s="20">
        <f t="shared" si="22"/>
        <v>77</v>
      </c>
      <c r="V68" s="1"/>
      <c r="W68" s="2">
        <f t="shared" si="13"/>
        <v>0.001</v>
      </c>
      <c r="X68" s="24">
        <f t="shared" si="23"/>
        <v>77</v>
      </c>
    </row>
    <row r="69" spans="1:24" ht="12.75">
      <c r="A69" s="18">
        <v>66</v>
      </c>
      <c r="B69" s="27">
        <f t="shared" si="14"/>
        <v>68</v>
      </c>
      <c r="C69" t="s">
        <v>65</v>
      </c>
      <c r="D69" s="1">
        <v>0</v>
      </c>
      <c r="E69" s="1">
        <v>1</v>
      </c>
      <c r="F69" s="1">
        <v>0</v>
      </c>
      <c r="G69" s="1">
        <f>SUM(D69:F69)</f>
        <v>1</v>
      </c>
      <c r="H69" s="1">
        <v>6.8</v>
      </c>
      <c r="I69" s="1"/>
      <c r="J69" s="20">
        <f t="shared" si="15"/>
        <v>66</v>
      </c>
      <c r="K69" s="1"/>
      <c r="L69" s="1">
        <f t="shared" si="16"/>
        <v>2</v>
      </c>
      <c r="M69" s="18">
        <f t="shared" si="17"/>
        <v>68</v>
      </c>
      <c r="N69" s="18"/>
      <c r="O69" s="11">
        <f t="shared" si="18"/>
        <v>0</v>
      </c>
      <c r="P69" s="11">
        <f t="shared" si="19"/>
        <v>0.14705882352941177</v>
      </c>
      <c r="Q69" s="11">
        <f t="shared" si="20"/>
        <v>0</v>
      </c>
      <c r="R69" s="18">
        <v>68</v>
      </c>
      <c r="S69" s="18"/>
      <c r="T69" s="1">
        <f t="shared" si="21"/>
        <v>0.29411764705882354</v>
      </c>
      <c r="U69" s="18">
        <f t="shared" si="22"/>
        <v>61</v>
      </c>
      <c r="V69" s="1"/>
      <c r="W69" s="2">
        <f t="shared" si="13"/>
        <v>0.147</v>
      </c>
      <c r="X69" s="21">
        <f t="shared" si="23"/>
        <v>59</v>
      </c>
    </row>
    <row r="70" spans="1:24" ht="12.75">
      <c r="A70" s="18">
        <v>69</v>
      </c>
      <c r="B70" s="27">
        <f t="shared" si="14"/>
        <v>71</v>
      </c>
      <c r="C70" t="s">
        <v>69</v>
      </c>
      <c r="D70" s="1">
        <v>0</v>
      </c>
      <c r="E70" s="1">
        <v>0</v>
      </c>
      <c r="F70" s="1">
        <v>2</v>
      </c>
      <c r="G70" s="1">
        <f>SUM(D70:F70)</f>
        <v>2</v>
      </c>
      <c r="H70" s="1">
        <v>25.7</v>
      </c>
      <c r="I70" s="1"/>
      <c r="J70" s="18">
        <f t="shared" si="15"/>
        <v>60</v>
      </c>
      <c r="K70" s="1"/>
      <c r="L70" s="1">
        <f t="shared" si="16"/>
        <v>2</v>
      </c>
      <c r="M70" s="18">
        <f t="shared" si="17"/>
        <v>68</v>
      </c>
      <c r="N70" s="18"/>
      <c r="O70" s="11">
        <f t="shared" si="18"/>
        <v>0</v>
      </c>
      <c r="P70" s="11">
        <f t="shared" si="19"/>
        <v>0</v>
      </c>
      <c r="Q70" s="11">
        <f t="shared" si="20"/>
        <v>0.07782101167315175</v>
      </c>
      <c r="R70" s="18">
        <v>74</v>
      </c>
      <c r="S70" s="18"/>
      <c r="T70" s="1">
        <f t="shared" si="21"/>
        <v>0.07782101167315175</v>
      </c>
      <c r="U70" s="18">
        <f t="shared" si="22"/>
        <v>71</v>
      </c>
      <c r="V70" s="1"/>
      <c r="W70" s="2">
        <f t="shared" si="13"/>
        <v>0.078</v>
      </c>
      <c r="X70" s="21">
        <f t="shared" si="23"/>
        <v>67</v>
      </c>
    </row>
    <row r="71" spans="1:24" ht="12.75">
      <c r="A71" s="18">
        <v>69</v>
      </c>
      <c r="B71" s="27">
        <f t="shared" si="14"/>
        <v>71</v>
      </c>
      <c r="C71" t="s">
        <v>68</v>
      </c>
      <c r="D71" s="1">
        <v>0</v>
      </c>
      <c r="E71" s="1">
        <v>0</v>
      </c>
      <c r="F71" s="1">
        <v>2</v>
      </c>
      <c r="G71" s="1">
        <f t="shared" si="3"/>
        <v>2</v>
      </c>
      <c r="H71" s="1">
        <v>133.9</v>
      </c>
      <c r="I71" s="1"/>
      <c r="J71" s="18">
        <f t="shared" si="15"/>
        <v>60</v>
      </c>
      <c r="K71" s="1"/>
      <c r="L71" s="1">
        <f t="shared" si="16"/>
        <v>2</v>
      </c>
      <c r="M71" s="18">
        <f t="shared" si="17"/>
        <v>68</v>
      </c>
      <c r="N71" s="18"/>
      <c r="O71" s="11">
        <f t="shared" si="18"/>
        <v>0</v>
      </c>
      <c r="P71" s="11">
        <f t="shared" si="19"/>
        <v>0</v>
      </c>
      <c r="Q71" s="11">
        <f t="shared" si="20"/>
        <v>0.014936519790888723</v>
      </c>
      <c r="R71" s="20">
        <v>77</v>
      </c>
      <c r="S71" s="27"/>
      <c r="T71" s="1">
        <f t="shared" si="21"/>
        <v>0.014936519790888723</v>
      </c>
      <c r="U71" s="18">
        <f t="shared" si="22"/>
        <v>76</v>
      </c>
      <c r="V71" s="1"/>
      <c r="W71" s="2">
        <f t="shared" si="13"/>
        <v>0.015</v>
      </c>
      <c r="X71" s="21">
        <f t="shared" si="23"/>
        <v>76</v>
      </c>
    </row>
    <row r="72" spans="1:24" ht="12.75">
      <c r="A72" s="20">
        <v>71</v>
      </c>
      <c r="B72" s="20">
        <f t="shared" si="14"/>
        <v>73</v>
      </c>
      <c r="C72" t="s">
        <v>74</v>
      </c>
      <c r="D72" s="1">
        <v>0</v>
      </c>
      <c r="E72" s="1">
        <v>0</v>
      </c>
      <c r="F72" s="1">
        <v>1</v>
      </c>
      <c r="G72" s="1">
        <f>SUM(D72:F72)</f>
        <v>1</v>
      </c>
      <c r="H72" s="1">
        <v>1.3</v>
      </c>
      <c r="I72" s="1"/>
      <c r="J72" s="20">
        <f t="shared" si="15"/>
        <v>66</v>
      </c>
      <c r="K72" s="1"/>
      <c r="L72" s="1">
        <f t="shared" si="16"/>
        <v>1</v>
      </c>
      <c r="M72" s="20">
        <f t="shared" si="17"/>
        <v>73</v>
      </c>
      <c r="N72" s="27"/>
      <c r="O72" s="11">
        <f t="shared" si="18"/>
        <v>0</v>
      </c>
      <c r="P72" s="11">
        <f t="shared" si="19"/>
        <v>0</v>
      </c>
      <c r="Q72" s="11">
        <f t="shared" si="20"/>
        <v>0.7692307692307692</v>
      </c>
      <c r="R72" s="18">
        <v>71</v>
      </c>
      <c r="S72" s="18"/>
      <c r="T72" s="1">
        <f t="shared" si="21"/>
        <v>0.7692307692307692</v>
      </c>
      <c r="U72" s="18">
        <f t="shared" si="22"/>
        <v>41</v>
      </c>
      <c r="V72" s="1"/>
      <c r="W72" s="2">
        <f t="shared" si="13"/>
        <v>0.769</v>
      </c>
      <c r="X72" s="21">
        <f t="shared" si="23"/>
        <v>24</v>
      </c>
    </row>
    <row r="73" spans="1:24" ht="12.75">
      <c r="A73" s="20">
        <v>71</v>
      </c>
      <c r="B73" s="20">
        <f t="shared" si="14"/>
        <v>73</v>
      </c>
      <c r="C73" t="s">
        <v>73</v>
      </c>
      <c r="D73" s="1">
        <v>0</v>
      </c>
      <c r="E73" s="1">
        <v>0</v>
      </c>
      <c r="F73" s="1">
        <v>1</v>
      </c>
      <c r="G73" s="1">
        <f>SUM(D73:F73)</f>
        <v>1</v>
      </c>
      <c r="H73" s="1">
        <v>17.5</v>
      </c>
      <c r="I73" s="1"/>
      <c r="J73" s="20">
        <f t="shared" si="15"/>
        <v>66</v>
      </c>
      <c r="K73" s="1"/>
      <c r="L73" s="1">
        <f t="shared" si="16"/>
        <v>1</v>
      </c>
      <c r="M73" s="20">
        <f t="shared" si="17"/>
        <v>73</v>
      </c>
      <c r="N73" s="27"/>
      <c r="O73" s="11">
        <f t="shared" si="18"/>
        <v>0</v>
      </c>
      <c r="P73" s="11">
        <f t="shared" si="19"/>
        <v>0</v>
      </c>
      <c r="Q73" s="11">
        <f t="shared" si="20"/>
        <v>0.05714285714285714</v>
      </c>
      <c r="R73" s="18">
        <v>75</v>
      </c>
      <c r="S73" s="18"/>
      <c r="T73" s="1">
        <f t="shared" si="21"/>
        <v>0.05714285714285714</v>
      </c>
      <c r="U73" s="18">
        <f t="shared" si="22"/>
        <v>73</v>
      </c>
      <c r="V73" s="1"/>
      <c r="W73" s="2">
        <f t="shared" si="13"/>
        <v>0.057</v>
      </c>
      <c r="X73" s="21">
        <f t="shared" si="23"/>
        <v>70</v>
      </c>
    </row>
    <row r="74" spans="1:24" ht="12.75">
      <c r="A74" s="20">
        <v>71</v>
      </c>
      <c r="B74" s="20">
        <f t="shared" si="14"/>
        <v>73</v>
      </c>
      <c r="C74" t="s">
        <v>72</v>
      </c>
      <c r="D74" s="1">
        <v>0</v>
      </c>
      <c r="E74" s="1">
        <v>0</v>
      </c>
      <c r="F74" s="1">
        <v>1</v>
      </c>
      <c r="G74" s="1">
        <f t="shared" si="3"/>
        <v>1</v>
      </c>
      <c r="H74" s="1">
        <v>2.5</v>
      </c>
      <c r="I74" s="1"/>
      <c r="J74" s="20">
        <f t="shared" si="15"/>
        <v>66</v>
      </c>
      <c r="K74" s="1"/>
      <c r="L74" s="1">
        <f t="shared" si="16"/>
        <v>1</v>
      </c>
      <c r="M74" s="20">
        <f t="shared" si="17"/>
        <v>73</v>
      </c>
      <c r="N74" s="27"/>
      <c r="O74" s="11">
        <f t="shared" si="18"/>
        <v>0</v>
      </c>
      <c r="P74" s="11">
        <f t="shared" si="19"/>
        <v>0</v>
      </c>
      <c r="Q74" s="11">
        <f t="shared" si="20"/>
        <v>0.4</v>
      </c>
      <c r="R74" s="18">
        <v>72</v>
      </c>
      <c r="S74" s="18"/>
      <c r="T74" s="1">
        <f t="shared" si="21"/>
        <v>0.4</v>
      </c>
      <c r="U74" s="18">
        <f t="shared" si="22"/>
        <v>54</v>
      </c>
      <c r="V74" s="1"/>
      <c r="W74" s="2">
        <f t="shared" si="13"/>
        <v>0.4</v>
      </c>
      <c r="X74" s="21">
        <f t="shared" si="23"/>
        <v>38</v>
      </c>
    </row>
    <row r="75" spans="1:24" ht="12.75">
      <c r="A75" s="20">
        <v>71</v>
      </c>
      <c r="B75" s="20">
        <f t="shared" si="14"/>
        <v>73</v>
      </c>
      <c r="C75" t="s">
        <v>71</v>
      </c>
      <c r="D75" s="1">
        <v>0</v>
      </c>
      <c r="E75" s="1">
        <v>0</v>
      </c>
      <c r="F75" s="1">
        <v>1</v>
      </c>
      <c r="G75" s="1">
        <f>SUM(D75:F75)</f>
        <v>1</v>
      </c>
      <c r="H75" s="1">
        <v>4.4</v>
      </c>
      <c r="I75" s="1"/>
      <c r="J75" s="20">
        <f t="shared" si="15"/>
        <v>66</v>
      </c>
      <c r="K75" s="1"/>
      <c r="L75" s="1">
        <f t="shared" si="16"/>
        <v>1</v>
      </c>
      <c r="M75" s="20">
        <f t="shared" si="17"/>
        <v>73</v>
      </c>
      <c r="N75" s="27"/>
      <c r="O75" s="11">
        <f t="shared" si="18"/>
        <v>0</v>
      </c>
      <c r="P75" s="11">
        <f t="shared" si="19"/>
        <v>0</v>
      </c>
      <c r="Q75" s="11">
        <f t="shared" si="20"/>
        <v>0.22727272727272727</v>
      </c>
      <c r="R75" s="18">
        <v>73</v>
      </c>
      <c r="S75" s="18"/>
      <c r="T75" s="1">
        <f t="shared" si="21"/>
        <v>0.22727272727272727</v>
      </c>
      <c r="U75" s="18">
        <f t="shared" si="22"/>
        <v>65</v>
      </c>
      <c r="V75" s="1"/>
      <c r="W75" s="2">
        <f t="shared" si="13"/>
        <v>0.227</v>
      </c>
      <c r="X75" s="21">
        <f t="shared" si="23"/>
        <v>50</v>
      </c>
    </row>
    <row r="76" spans="1:24" ht="12.75">
      <c r="A76" s="20">
        <v>71</v>
      </c>
      <c r="B76" s="20">
        <f t="shared" si="14"/>
        <v>73</v>
      </c>
      <c r="C76" t="s">
        <v>70</v>
      </c>
      <c r="D76" s="1">
        <v>0</v>
      </c>
      <c r="E76" s="1">
        <v>0</v>
      </c>
      <c r="F76" s="1">
        <v>1</v>
      </c>
      <c r="G76" s="1">
        <f>SUM(D76:F76)</f>
        <v>1</v>
      </c>
      <c r="H76" s="1">
        <v>44.2</v>
      </c>
      <c r="I76" s="1"/>
      <c r="J76" s="20">
        <f t="shared" si="15"/>
        <v>66</v>
      </c>
      <c r="K76" s="1"/>
      <c r="L76" s="1">
        <f t="shared" si="16"/>
        <v>1</v>
      </c>
      <c r="M76" s="20">
        <f t="shared" si="17"/>
        <v>73</v>
      </c>
      <c r="N76" s="27"/>
      <c r="O76" s="11">
        <f t="shared" si="18"/>
        <v>0</v>
      </c>
      <c r="P76" s="11">
        <f t="shared" si="19"/>
        <v>0</v>
      </c>
      <c r="Q76" s="11">
        <f t="shared" si="20"/>
        <v>0.02262443438914027</v>
      </c>
      <c r="R76" s="18">
        <v>76</v>
      </c>
      <c r="S76" s="18"/>
      <c r="T76" s="1">
        <f t="shared" si="21"/>
        <v>0.02262443438914027</v>
      </c>
      <c r="U76" s="18">
        <f t="shared" si="22"/>
        <v>75</v>
      </c>
      <c r="V76" s="1"/>
      <c r="W76" s="2">
        <f t="shared" si="13"/>
        <v>0.023</v>
      </c>
      <c r="X76" s="21">
        <f t="shared" si="23"/>
        <v>74</v>
      </c>
    </row>
    <row r="77" spans="1:24" ht="12.75">
      <c r="A77" s="1"/>
      <c r="B77" s="18"/>
      <c r="D77" s="1"/>
      <c r="E77" s="1"/>
      <c r="F77" s="1"/>
      <c r="G77" s="1"/>
      <c r="H77" s="1"/>
      <c r="I77" s="1"/>
      <c r="J77" s="18"/>
      <c r="K77" s="1"/>
      <c r="L77" s="1"/>
      <c r="M77" s="18"/>
      <c r="N77" s="27"/>
      <c r="O77" s="11"/>
      <c r="P77" s="11"/>
      <c r="Q77" s="11"/>
      <c r="R77" s="18"/>
      <c r="S77" s="18"/>
      <c r="T77" s="1"/>
      <c r="U77" s="18"/>
      <c r="V77" s="1"/>
      <c r="W77" s="2"/>
      <c r="X77" s="21"/>
    </row>
    <row r="78" spans="1:25" s="30" customFormat="1" ht="12.75">
      <c r="A78" s="28" t="s">
        <v>84</v>
      </c>
      <c r="B78" s="29">
        <v>1</v>
      </c>
      <c r="C78" s="30" t="s">
        <v>85</v>
      </c>
      <c r="D78" s="28">
        <f>SUMIF($Y$2:$Y$76,"ue*",D2:D76)</f>
        <v>82</v>
      </c>
      <c r="E78" s="28">
        <f>SUMIF($Y$2:$Y$76,"ue*",E2:E76)</f>
        <v>101</v>
      </c>
      <c r="F78" s="28">
        <f>SUMIF($Y$2:$Y$76,"ue*",F2:F76)</f>
        <v>103</v>
      </c>
      <c r="G78" s="28">
        <f>SUM(D78:F78)</f>
        <v>286</v>
      </c>
      <c r="H78" s="28">
        <f>SUMIF($Y$2:$Y$76,"ue*",H2:H76)+0.4+0.5+0.9</f>
        <v>457.02999999999986</v>
      </c>
      <c r="I78" s="31"/>
      <c r="J78" s="29">
        <f t="shared" si="15"/>
        <v>1</v>
      </c>
      <c r="K78" s="31"/>
      <c r="L78" s="28">
        <f t="shared" si="16"/>
        <v>633</v>
      </c>
      <c r="M78" s="29">
        <f t="shared" si="17"/>
        <v>1</v>
      </c>
      <c r="N78" s="42"/>
      <c r="O78" s="32">
        <f t="shared" si="18"/>
        <v>0.17941929413824043</v>
      </c>
      <c r="P78" s="32">
        <f t="shared" si="19"/>
        <v>0.2209920574141742</v>
      </c>
      <c r="Q78" s="32">
        <f t="shared" si="20"/>
        <v>0.22536813775900932</v>
      </c>
      <c r="R78" s="33">
        <v>25</v>
      </c>
      <c r="S78" s="33"/>
      <c r="T78" s="1">
        <f t="shared" si="21"/>
        <v>1.3850294291403193</v>
      </c>
      <c r="U78" s="18">
        <f t="shared" si="22"/>
        <v>24</v>
      </c>
      <c r="V78" s="31"/>
      <c r="W78" s="34">
        <f>ROUND(G78/H78,3)</f>
        <v>0.626</v>
      </c>
      <c r="X78" s="35">
        <f t="shared" si="23"/>
        <v>27</v>
      </c>
      <c r="Y78" s="36" t="s">
        <v>91</v>
      </c>
    </row>
    <row r="79" spans="1:25" s="37" customFormat="1" ht="12.75">
      <c r="A79" s="34" t="s">
        <v>84</v>
      </c>
      <c r="B79" s="35">
        <v>2</v>
      </c>
      <c r="C79" s="30" t="s">
        <v>86</v>
      </c>
      <c r="D79" s="28">
        <f>SUMIF($Y$2:$Y$76,"ue12",D2:D76)</f>
        <v>52</v>
      </c>
      <c r="E79" s="28">
        <f>SUMIF($Y$2:$Y$76,"ue12",E2:E76)</f>
        <v>70</v>
      </c>
      <c r="F79" s="28">
        <f>SUMIF($Y$2:$Y$76,"ue12",F2:F76)</f>
        <v>64</v>
      </c>
      <c r="G79" s="28">
        <f>SUM(D79:F79)</f>
        <v>186</v>
      </c>
      <c r="H79" s="28">
        <f>SUMIF($Y$2:$Y$76,"ue12",H2:H76)+0.5</f>
        <v>308.62999999999994</v>
      </c>
      <c r="I79" s="31"/>
      <c r="J79" s="33">
        <f t="shared" si="15"/>
        <v>2</v>
      </c>
      <c r="K79" s="31"/>
      <c r="L79" s="28">
        <f t="shared" si="16"/>
        <v>412</v>
      </c>
      <c r="M79" s="33">
        <f t="shared" si="17"/>
        <v>2</v>
      </c>
      <c r="N79" s="33"/>
      <c r="O79" s="32">
        <f t="shared" si="18"/>
        <v>0.1684865372776464</v>
      </c>
      <c r="P79" s="32">
        <f t="shared" si="19"/>
        <v>0.22680880018144708</v>
      </c>
      <c r="Q79" s="32">
        <f t="shared" si="20"/>
        <v>0.20736804588018018</v>
      </c>
      <c r="R79" s="33">
        <v>29</v>
      </c>
      <c r="S79" s="33"/>
      <c r="T79" s="1">
        <f t="shared" si="21"/>
        <v>1.33493179535366</v>
      </c>
      <c r="U79" s="18">
        <f t="shared" si="22"/>
        <v>27</v>
      </c>
      <c r="V79" s="31"/>
      <c r="W79" s="34">
        <f>ROUND(G79/H79,3)</f>
        <v>0.603</v>
      </c>
      <c r="X79" s="35">
        <f t="shared" si="23"/>
        <v>30</v>
      </c>
      <c r="Y79" s="36" t="s">
        <v>90</v>
      </c>
    </row>
    <row r="81" spans="1:2" ht="12.75">
      <c r="A81" s="3" t="s">
        <v>82</v>
      </c>
      <c r="B81" s="3"/>
    </row>
    <row r="82" spans="1:2" ht="12.75">
      <c r="A82" s="3" t="s">
        <v>81</v>
      </c>
      <c r="B82" s="3"/>
    </row>
    <row r="83" ht="13.5" thickBot="1"/>
    <row r="84" spans="3:4" ht="12.75">
      <c r="C84" s="40" t="s">
        <v>99</v>
      </c>
      <c r="D84" s="25" t="s">
        <v>101</v>
      </c>
    </row>
    <row r="85" spans="3:4" ht="13.5" thickBot="1">
      <c r="C85" s="41"/>
      <c r="D85" s="26" t="s">
        <v>100</v>
      </c>
    </row>
  </sheetData>
  <sheetProtection/>
  <mergeCells count="1">
    <mergeCell ref="C84:C85"/>
  </mergeCells>
  <printOptions gridLines="1" horizontalCentered="1"/>
  <pageMargins left="0.1968503937007874" right="0.1968503937007874" top="0.3937007874015748" bottom="0.5905511811023623" header="0.5118110236220472" footer="0.5118110236220472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PREVOT</dc:creator>
  <cp:keywords/>
  <dc:description/>
  <cp:lastModifiedBy> PREVOT Christophe</cp:lastModifiedBy>
  <cp:lastPrinted>2004-08-31T10:48:03Z</cp:lastPrinted>
  <dcterms:created xsi:type="dcterms:W3CDTF">2004-08-31T09:53:53Z</dcterms:created>
  <dcterms:modified xsi:type="dcterms:W3CDTF">2008-08-26T09:09:06Z</dcterms:modified>
  <cp:category/>
  <cp:version/>
  <cp:contentType/>
  <cp:contentStatus/>
</cp:coreProperties>
</file>